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青山学寛\Documents\お客様データ\笠間市\つくったデータ\"/>
    </mc:Choice>
  </mc:AlternateContent>
  <xr:revisionPtr revIDLastSave="0" documentId="13_ncr:1_{5F8CBE02-C985-4C97-BD74-874453A9C84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投資及び出資金の明細" sheetId="1" r:id="rId1"/>
    <sheet name="基金の明細" sheetId="2" r:id="rId2"/>
    <sheet name="貸付金の明細" sheetId="3" r:id="rId3"/>
    <sheet name="長期延滞債権の明細" sheetId="4" r:id="rId4"/>
    <sheet name="未収金の明細" sheetId="5" r:id="rId5"/>
    <sheet name="地方債等（借入先別）の明細" sheetId="6" r:id="rId6"/>
    <sheet name="地方債等（利率別）の明細" sheetId="7" r:id="rId7"/>
    <sheet name="地方債等（返済期間別）の明細" sheetId="8" r:id="rId8"/>
    <sheet name="特定の契約条項が付された地方債等の概要" sheetId="9" r:id="rId9"/>
    <sheet name="引当金の明細" sheetId="10" r:id="rId10"/>
    <sheet name="補助金等の明細" sheetId="11" r:id="rId11"/>
    <sheet name="財源の明細" sheetId="12" r:id="rId12"/>
    <sheet name="財源情報の明細" sheetId="14" r:id="rId13"/>
    <sheet name="資金の明細" sheetId="13" r:id="rId14"/>
  </sheets>
  <definedNames>
    <definedName name="X33Y06_13">財源情報の明細!$AC$45</definedName>
    <definedName name="X33Y08_13">財源情報の明細!$AE$45</definedName>
    <definedName name="X35Y08_13">財源情報の明細!$AE$47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5" l="1"/>
  <c r="E20" i="12" l="1"/>
  <c r="E19" i="12"/>
  <c r="E8" i="12" l="1"/>
  <c r="F10" i="3" l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E29" i="1"/>
  <c r="E46" i="1" s="1"/>
  <c r="K46" i="1"/>
  <c r="F46" i="1"/>
  <c r="D46" i="1"/>
  <c r="C46" i="1"/>
  <c r="B46" i="1"/>
  <c r="E44" i="1"/>
  <c r="E26" i="1"/>
  <c r="K39" i="1" l="1"/>
  <c r="G39" i="1"/>
  <c r="E39" i="1"/>
  <c r="K38" i="1"/>
  <c r="G38" i="1"/>
  <c r="E38" i="1"/>
  <c r="K45" i="1"/>
  <c r="G45" i="1"/>
  <c r="E45" i="1"/>
  <c r="K44" i="1"/>
  <c r="G44" i="1"/>
  <c r="K43" i="1"/>
  <c r="G43" i="1"/>
  <c r="E43" i="1"/>
  <c r="K42" i="1"/>
  <c r="G42" i="1"/>
  <c r="E42" i="1"/>
  <c r="K41" i="1"/>
  <c r="G41" i="1"/>
  <c r="E41" i="1"/>
  <c r="K35" i="1"/>
  <c r="G35" i="1"/>
  <c r="E35" i="1"/>
  <c r="H35" i="1" s="1"/>
  <c r="I35" i="1" s="1"/>
  <c r="J35" i="1" s="1"/>
  <c r="K34" i="1"/>
  <c r="G34" i="1"/>
  <c r="K33" i="1"/>
  <c r="G33" i="1"/>
  <c r="E33" i="1"/>
  <c r="K32" i="1"/>
  <c r="G32" i="1"/>
  <c r="E32" i="1"/>
  <c r="K31" i="1"/>
  <c r="G31" i="1"/>
  <c r="E31" i="1"/>
  <c r="K30" i="1"/>
  <c r="G30" i="1"/>
  <c r="E30" i="1"/>
  <c r="K29" i="1"/>
  <c r="G29" i="1"/>
  <c r="K28" i="1"/>
  <c r="G28" i="1"/>
  <c r="E28" i="1"/>
  <c r="H28" i="1" s="1"/>
  <c r="I28" i="1" s="1"/>
  <c r="J28" i="1" s="1"/>
  <c r="K27" i="1"/>
  <c r="G27" i="1"/>
  <c r="E27" i="1"/>
  <c r="K26" i="1"/>
  <c r="G26" i="1"/>
  <c r="J17" i="1"/>
  <c r="G17" i="1"/>
  <c r="E17" i="1"/>
  <c r="J16" i="1"/>
  <c r="G16" i="1"/>
  <c r="E16" i="1"/>
  <c r="J15" i="1"/>
  <c r="G15" i="1"/>
  <c r="E15" i="1"/>
  <c r="G14" i="1"/>
  <c r="K37" i="1"/>
  <c r="K40" i="1"/>
  <c r="K36" i="1"/>
  <c r="G37" i="1"/>
  <c r="G40" i="1"/>
  <c r="G36" i="1"/>
  <c r="G18" i="1"/>
  <c r="G19" i="1"/>
  <c r="G20" i="1"/>
  <c r="G21" i="1"/>
  <c r="E37" i="1"/>
  <c r="E40" i="1"/>
  <c r="E36" i="1"/>
  <c r="J18" i="1"/>
  <c r="J19" i="1"/>
  <c r="J20" i="1"/>
  <c r="J21" i="1"/>
  <c r="J14" i="1"/>
  <c r="E18" i="1"/>
  <c r="E19" i="1"/>
  <c r="E20" i="1"/>
  <c r="E21" i="1"/>
  <c r="E14" i="1"/>
  <c r="C22" i="1"/>
  <c r="D22" i="1"/>
  <c r="F22" i="1"/>
  <c r="B22" i="1"/>
  <c r="C10" i="1"/>
  <c r="E10" i="1"/>
  <c r="B10" i="1"/>
  <c r="F8" i="3"/>
  <c r="F9" i="3"/>
  <c r="F11" i="3"/>
  <c r="F12" i="3"/>
  <c r="F7" i="3"/>
  <c r="F8" i="1"/>
  <c r="H8" i="1" s="1"/>
  <c r="F9" i="1"/>
  <c r="H9" i="1" s="1"/>
  <c r="F7" i="1"/>
  <c r="H7" i="1" s="1"/>
  <c r="D8" i="1"/>
  <c r="D9" i="1"/>
  <c r="D7" i="1"/>
  <c r="E42" i="2"/>
  <c r="D42" i="2"/>
  <c r="C42" i="2"/>
  <c r="B42" i="2"/>
  <c r="F7" i="2"/>
  <c r="G7" i="2" s="1"/>
  <c r="F8" i="2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39" i="2"/>
  <c r="G39" i="2" s="1"/>
  <c r="F40" i="2"/>
  <c r="G40" i="2" s="1"/>
  <c r="F41" i="2"/>
  <c r="G41" i="2" s="1"/>
  <c r="F6" i="2"/>
  <c r="G6" i="2" s="1"/>
  <c r="C13" i="3"/>
  <c r="D13" i="3"/>
  <c r="E13" i="3"/>
  <c r="B13" i="3"/>
  <c r="C22" i="4"/>
  <c r="B22" i="4"/>
  <c r="C9" i="4"/>
  <c r="B9" i="4"/>
  <c r="B22" i="5"/>
  <c r="C9" i="5"/>
  <c r="C23" i="5" s="1"/>
  <c r="B9" i="5"/>
  <c r="E24" i="12"/>
  <c r="E21" i="12"/>
  <c r="E18" i="12"/>
  <c r="B23" i="5" l="1"/>
  <c r="C23" i="4"/>
  <c r="B23" i="4"/>
  <c r="E25" i="12"/>
  <c r="F13" i="3"/>
  <c r="F42" i="2"/>
  <c r="G8" i="2"/>
  <c r="G42" i="2" s="1"/>
  <c r="H39" i="1"/>
  <c r="I39" i="1" s="1"/>
  <c r="J39" i="1" s="1"/>
  <c r="H18" i="1"/>
  <c r="I18" i="1" s="1"/>
  <c r="H40" i="1"/>
  <c r="I40" i="1" s="1"/>
  <c r="J40" i="1" s="1"/>
  <c r="H38" i="1"/>
  <c r="I38" i="1" s="1"/>
  <c r="J38" i="1" s="1"/>
  <c r="H41" i="1"/>
  <c r="I41" i="1" s="1"/>
  <c r="J41" i="1" s="1"/>
  <c r="H44" i="1"/>
  <c r="I44" i="1" s="1"/>
  <c r="J44" i="1" s="1"/>
  <c r="H43" i="1"/>
  <c r="I43" i="1" s="1"/>
  <c r="J43" i="1" s="1"/>
  <c r="H31" i="1"/>
  <c r="I31" i="1" s="1"/>
  <c r="J31" i="1" s="1"/>
  <c r="H42" i="1"/>
  <c r="I42" i="1" s="1"/>
  <c r="J42" i="1" s="1"/>
  <c r="H32" i="1"/>
  <c r="I32" i="1" s="1"/>
  <c r="J32" i="1" s="1"/>
  <c r="H45" i="1"/>
  <c r="I45" i="1" s="1"/>
  <c r="J45" i="1" s="1"/>
  <c r="H34" i="1"/>
  <c r="I34" i="1" s="1"/>
  <c r="J34" i="1" s="1"/>
  <c r="H27" i="1"/>
  <c r="I27" i="1" s="1"/>
  <c r="J27" i="1" s="1"/>
  <c r="H30" i="1"/>
  <c r="I30" i="1" s="1"/>
  <c r="J30" i="1" s="1"/>
  <c r="H33" i="1"/>
  <c r="I33" i="1" s="1"/>
  <c r="J33" i="1" s="1"/>
  <c r="H26" i="1"/>
  <c r="I26" i="1" s="1"/>
  <c r="J26" i="1" s="1"/>
  <c r="H20" i="1"/>
  <c r="I20" i="1" s="1"/>
  <c r="H37" i="1"/>
  <c r="I37" i="1" s="1"/>
  <c r="J37" i="1" s="1"/>
  <c r="H16" i="1"/>
  <c r="I16" i="1" s="1"/>
  <c r="H29" i="1"/>
  <c r="H19" i="1"/>
  <c r="I19" i="1" s="1"/>
  <c r="H21" i="1"/>
  <c r="I21" i="1" s="1"/>
  <c r="H17" i="1"/>
  <c r="I17" i="1" s="1"/>
  <c r="H15" i="1"/>
  <c r="I15" i="1" s="1"/>
  <c r="H36" i="1"/>
  <c r="I36" i="1" s="1"/>
  <c r="H14" i="1"/>
  <c r="I14" i="1" s="1"/>
  <c r="J22" i="1"/>
  <c r="E22" i="1"/>
  <c r="F10" i="1"/>
  <c r="G8" i="1"/>
  <c r="G9" i="1"/>
  <c r="G7" i="1"/>
  <c r="D10" i="1"/>
  <c r="H18" i="6"/>
  <c r="H17" i="6"/>
  <c r="H16" i="6"/>
  <c r="H15" i="6"/>
  <c r="H9" i="6"/>
  <c r="H10" i="6"/>
  <c r="H11" i="6"/>
  <c r="H12" i="6"/>
  <c r="H13" i="6"/>
  <c r="H8" i="6"/>
  <c r="F19" i="6"/>
  <c r="G19" i="6"/>
  <c r="I19" i="6"/>
  <c r="J19" i="6"/>
  <c r="K19" i="6"/>
  <c r="E19" i="6"/>
  <c r="D19" i="6"/>
  <c r="C19" i="6"/>
  <c r="B6" i="8" s="1"/>
  <c r="F8" i="10"/>
  <c r="F9" i="10"/>
  <c r="F10" i="10"/>
  <c r="F11" i="10"/>
  <c r="F7" i="10"/>
  <c r="C12" i="10"/>
  <c r="D12" i="10"/>
  <c r="E12" i="10"/>
  <c r="B12" i="10"/>
  <c r="F12" i="14"/>
  <c r="B12" i="14"/>
  <c r="B9" i="13"/>
  <c r="I29" i="1" l="1"/>
  <c r="H46" i="1"/>
  <c r="G10" i="1"/>
  <c r="H10" i="1"/>
  <c r="H22" i="1"/>
  <c r="I22" i="1"/>
  <c r="H19" i="6"/>
  <c r="B19" i="6"/>
  <c r="A6" i="7" s="1"/>
  <c r="F12" i="10"/>
  <c r="J29" i="1" l="1"/>
  <c r="J46" i="1" s="1"/>
  <c r="I46" i="1"/>
  <c r="J36" i="1"/>
  <c r="A6" i="8"/>
  <c r="A3" i="13" l="1"/>
  <c r="A2" i="13"/>
  <c r="A3" i="14"/>
  <c r="A2" i="14"/>
  <c r="A3" i="12"/>
  <c r="A2" i="12"/>
  <c r="A3" i="11"/>
  <c r="A2" i="11"/>
  <c r="A3" i="10"/>
  <c r="A2" i="10"/>
  <c r="A3" i="9"/>
  <c r="A2" i="9"/>
  <c r="A3" i="8"/>
  <c r="A2" i="8"/>
  <c r="A3" i="7"/>
  <c r="A2" i="7"/>
  <c r="A3" i="6"/>
  <c r="A2" i="6"/>
  <c r="A3" i="5"/>
  <c r="A2" i="5"/>
  <c r="A3" i="4"/>
  <c r="A2" i="4"/>
  <c r="A3" i="3"/>
  <c r="A2" i="3"/>
  <c r="A3" i="2"/>
  <c r="A2" i="2"/>
  <c r="D9" i="11"/>
  <c r="D18" i="11" s="1"/>
  <c r="D17" i="11" s="1"/>
  <c r="E15" i="12"/>
  <c r="E26" i="12" l="1"/>
</calcChain>
</file>

<file path=xl/sharedStrings.xml><?xml version="1.0" encoding="utf-8"?>
<sst xmlns="http://schemas.openxmlformats.org/spreadsheetml/2006/main" count="321" uniqueCount="229">
  <si>
    <t>投資及び出資金の明細</t>
  </si>
  <si>
    <t>年度：令和4年度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</si>
  <si>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</si>
  <si>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</si>
  <si>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</si>
  <si>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</si>
  <si>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</si>
  <si>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</si>
  <si>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</si>
  <si>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</si>
  <si>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</si>
  <si>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</si>
  <si>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</si>
  <si>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</si>
  <si>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</si>
  <si>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</si>
  <si>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</si>
  <si>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</si>
  <si>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</si>
  <si>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</si>
  <si>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</si>
  <si>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</si>
  <si>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</si>
  <si>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</si>
  <si>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</si>
  <si>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</si>
  <si>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</si>
  <si>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</si>
  <si>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</si>
  <si>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</si>
  <si>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</si>
  <si>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</si>
  <si>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</si>
  <si>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</si>
  <si>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</si>
  <si>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</si>
  <si>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</si>
  <si>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</si>
  <si>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</si>
  <si>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</si>
  <si>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長期延滞債権の明細</t>
  </si>
  <si>
    <t>徴収不能引当金計上額</t>
  </si>
  <si>
    <t>【貸付金】</t>
  </si>
  <si>
    <t>小計</t>
  </si>
  <si>
    <t>【未収金】</t>
  </si>
  <si>
    <t>未収金の明細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</si>
  <si>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</si>
  <si>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</si>
  <si>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</si>
  <si>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</si>
  <si>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</si>
  <si>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</si>
  <si>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</si>
  <si>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</si>
  <si>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</si>
  <si>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</si>
  <si>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</si>
  <si>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</si>
  <si>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</si>
  <si>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</si>
  <si>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</si>
  <si>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</si>
  <si>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</si>
  <si>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</si>
  <si>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</si>
  <si>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</si>
  <si>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</si>
  <si>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</si>
  <si>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</si>
  <si>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</si>
  <si>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</si>
  <si>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</si>
  <si>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</si>
  <si>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</si>
  <si>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</si>
  <si>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</si>
  <si>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</si>
  <si>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</si>
  <si>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</si>
  <si>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</si>
  <si>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</si>
  <si>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</si>
  <si>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</si>
  <si>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</si>
  <si>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</si>
  <si>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</si>
  <si>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</si>
  <si>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</si>
  <si>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</si>
  <si>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</si>
  <si>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</si>
  <si>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</si>
  <si>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</si>
  <si>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</si>
  <si>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</si>
  <si>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</si>
  <si>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</si>
  <si>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</si>
  <si>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</si>
  <si>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</si>
  <si>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</si>
  <si>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</si>
  <si>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</si>
  <si>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</si>
  <si>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</si>
  <si>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</si>
  <si>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</si>
  <si>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</si>
  <si>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</si>
  <si>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</si>
  <si>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</si>
  <si>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</si>
  <si>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資金の明細</t>
  </si>
  <si>
    <t>貸付金・基金等の増加</t>
  </si>
  <si>
    <t>有形固定資産等の増加</t>
  </si>
  <si>
    <t>純行政コスト</t>
  </si>
  <si>
    <t>地方債等</t>
  </si>
  <si>
    <t>内訳</t>
  </si>
  <si>
    <t>財源情報の明細</t>
    <rPh sb="2" eb="4">
      <t>ジョウホウ</t>
    </rPh>
    <phoneticPr fontId="7"/>
  </si>
  <si>
    <t>(単位：円)</t>
  </si>
  <si>
    <t>現金</t>
    <rPh sb="0" eb="2">
      <t>ゲンキン</t>
    </rPh>
    <phoneticPr fontId="6"/>
  </si>
  <si>
    <t>要求払預金
（普通預金等）</t>
    <rPh sb="0" eb="2">
      <t>ヨウキュウ</t>
    </rPh>
    <rPh sb="2" eb="3">
      <t>ハラ</t>
    </rPh>
    <rPh sb="3" eb="5">
      <t>ヨキン</t>
    </rPh>
    <rPh sb="7" eb="9">
      <t>フツウ</t>
    </rPh>
    <rPh sb="9" eb="12">
      <t>ヨキントウ</t>
    </rPh>
    <phoneticPr fontId="6"/>
  </si>
  <si>
    <t>短期投資
（現金同等物）</t>
    <rPh sb="0" eb="2">
      <t>タンキ</t>
    </rPh>
    <rPh sb="2" eb="4">
      <t>トウシ</t>
    </rPh>
    <rPh sb="6" eb="8">
      <t>ゲンキン</t>
    </rPh>
    <rPh sb="8" eb="10">
      <t>ドウトウ</t>
    </rPh>
    <rPh sb="10" eb="11">
      <t>ブツ</t>
    </rPh>
    <phoneticPr fontId="6"/>
  </si>
  <si>
    <t>国庫支出金</t>
    <rPh sb="0" eb="2">
      <t>コッコ</t>
    </rPh>
    <rPh sb="2" eb="5">
      <t>シシュツキン</t>
    </rPh>
    <phoneticPr fontId="7"/>
  </si>
  <si>
    <t>地方税</t>
  </si>
  <si>
    <t>地方譲与税</t>
  </si>
  <si>
    <t>地方交付税</t>
  </si>
  <si>
    <t>地方特例交付金</t>
  </si>
  <si>
    <t>分担金及び負担金</t>
  </si>
  <si>
    <t>臨時的
補助金</t>
    <rPh sb="0" eb="2">
      <t>リンジ</t>
    </rPh>
    <phoneticPr fontId="7"/>
  </si>
  <si>
    <t>県支出金</t>
    <rPh sb="0" eb="1">
      <t>ケン</t>
    </rPh>
    <rPh sb="1" eb="3">
      <t>シシュツ</t>
    </rPh>
    <rPh sb="3" eb="4">
      <t>キン</t>
    </rPh>
    <phoneticPr fontId="7"/>
  </si>
  <si>
    <t>その他</t>
    <rPh sb="2" eb="3">
      <t>タ</t>
    </rPh>
    <phoneticPr fontId="7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</si>
  <si>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7"/>
  </si>
  <si>
    <t>退職手当引当金</t>
  </si>
  <si>
    <t>賞与等引当金</t>
  </si>
  <si>
    <t>損失補償等引当金</t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</si>
  <si>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7"/>
  </si>
  <si>
    <t>-</t>
    <phoneticPr fontId="7"/>
  </si>
  <si>
    <t>税等交付金</t>
    <rPh sb="1" eb="2">
      <t>ナド</t>
    </rPh>
    <phoneticPr fontId="7"/>
  </si>
  <si>
    <t>寄付金</t>
    <rPh sb="0" eb="3">
      <t>キフキン</t>
    </rPh>
    <phoneticPr fontId="7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</si>
  <si>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7"/>
  </si>
  <si>
    <t>笠間工芸の丘株式会社</t>
  </si>
  <si>
    <t>笠間市水道事業会計</t>
  </si>
  <si>
    <t>笠間市公共下水道事業会計</t>
  </si>
  <si>
    <t>笠間市病院事業会計</t>
  </si>
  <si>
    <t>一般財団法人 笠間市開発公社</t>
  </si>
  <si>
    <t>一般財団法人 笠間市農業公社</t>
  </si>
  <si>
    <t>株式会社　道の駅笠間</t>
  </si>
  <si>
    <t>笠間栗ファクトリー株式会社</t>
  </si>
  <si>
    <t>茨城計算センター</t>
  </si>
  <si>
    <t>茨城県環境保全事業団</t>
    <rPh sb="0" eb="2">
      <t>イバラキ</t>
    </rPh>
    <rPh sb="2" eb="3">
      <t>ケン</t>
    </rPh>
    <rPh sb="3" eb="5">
      <t>カンキョウ</t>
    </rPh>
    <rPh sb="5" eb="7">
      <t>ホゼン</t>
    </rPh>
    <rPh sb="7" eb="10">
      <t>ジギョウダン</t>
    </rPh>
    <phoneticPr fontId="0"/>
  </si>
  <si>
    <t>茨城県信用保証協会</t>
  </si>
  <si>
    <t>いばらき腎バンク</t>
    <rPh sb="4" eb="5">
      <t>ジン</t>
    </rPh>
    <phoneticPr fontId="0"/>
  </si>
  <si>
    <t>茨城県暴力追放推進センター</t>
    <rPh sb="3" eb="5">
      <t>ボウリョク</t>
    </rPh>
    <rPh sb="5" eb="7">
      <t>ツイホウ</t>
    </rPh>
    <rPh sb="7" eb="9">
      <t>スイシン</t>
    </rPh>
    <phoneticPr fontId="0"/>
  </si>
  <si>
    <t>茨城県国際交流協会</t>
    <rPh sb="3" eb="5">
      <t>コクサイ</t>
    </rPh>
    <rPh sb="5" eb="7">
      <t>コウリュウ</t>
    </rPh>
    <rPh sb="7" eb="9">
      <t>キョウカイ</t>
    </rPh>
    <phoneticPr fontId="0"/>
  </si>
  <si>
    <t>リバーフロント研究所</t>
    <rPh sb="7" eb="10">
      <t>ケンキュウジョ</t>
    </rPh>
    <phoneticPr fontId="0"/>
  </si>
  <si>
    <t>酪農連合会</t>
    <rPh sb="0" eb="2">
      <t>ラクノウ</t>
    </rPh>
    <rPh sb="2" eb="5">
      <t>レンゴウカイ</t>
    </rPh>
    <phoneticPr fontId="0"/>
  </si>
  <si>
    <t>茨城県消防協会</t>
    <rPh sb="3" eb="5">
      <t>ショウボウ</t>
    </rPh>
    <rPh sb="5" eb="7">
      <t>キョウカイ</t>
    </rPh>
    <phoneticPr fontId="0"/>
  </si>
  <si>
    <t>茨城県建設技術公社</t>
    <rPh sb="3" eb="5">
      <t>ケンセツ</t>
    </rPh>
    <rPh sb="5" eb="7">
      <t>ギジュツ</t>
    </rPh>
    <rPh sb="7" eb="9">
      <t>コウシャ</t>
    </rPh>
    <phoneticPr fontId="0"/>
  </si>
  <si>
    <t>砂防フロンティア整備推進機構</t>
    <rPh sb="0" eb="2">
      <t>サボウ</t>
    </rPh>
    <rPh sb="8" eb="10">
      <t>セイビ</t>
    </rPh>
    <rPh sb="10" eb="12">
      <t>スイシン</t>
    </rPh>
    <rPh sb="12" eb="14">
      <t>キコウ</t>
    </rPh>
    <phoneticPr fontId="0"/>
  </si>
  <si>
    <t>茨城県中央食肉公社</t>
    <rPh sb="0" eb="3">
      <t>イバラキケン</t>
    </rPh>
    <rPh sb="3" eb="5">
      <t>チュウオウ</t>
    </rPh>
    <rPh sb="5" eb="7">
      <t>ショクニク</t>
    </rPh>
    <rPh sb="7" eb="9">
      <t>コウシャ</t>
    </rPh>
    <phoneticPr fontId="0"/>
  </si>
  <si>
    <t>茨城県農業信用基金協会</t>
    <rPh sb="0" eb="3">
      <t>イバラキケン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0"/>
  </si>
  <si>
    <t>茨城県社会福祉事業団</t>
    <rPh sb="0" eb="3">
      <t>イバラキケン</t>
    </rPh>
    <rPh sb="3" eb="5">
      <t>シャカイ</t>
    </rPh>
    <rPh sb="5" eb="7">
      <t>フクシ</t>
    </rPh>
    <rPh sb="7" eb="10">
      <t>ジギョウダン</t>
    </rPh>
    <phoneticPr fontId="0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</si>
  <si>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0"/>
  </si>
  <si>
    <t>（株）フットボールクラブ水戸ホーリーホック</t>
    <rPh sb="1" eb="2">
      <t>カブ</t>
    </rPh>
    <rPh sb="12" eb="14">
      <t>ミト</t>
    </rPh>
    <phoneticPr fontId="0"/>
  </si>
  <si>
    <t>笠間商業開発株式会社</t>
  </si>
  <si>
    <t>工業技術振興基金</t>
    <rPh sb="0" eb="2">
      <t>コウギョウ</t>
    </rPh>
    <rPh sb="2" eb="4">
      <t>ギジュツ</t>
    </rPh>
    <rPh sb="4" eb="6">
      <t>シンコウ</t>
    </rPh>
    <rPh sb="6" eb="8">
      <t>キキン</t>
    </rPh>
    <phoneticPr fontId="0"/>
  </si>
  <si>
    <t>茨城県信用保証協会</t>
    <phoneticPr fontId="0"/>
  </si>
  <si>
    <t>家畜衛生事業運営基金（預託金）</t>
    <rPh sb="0" eb="2">
      <t>カチク</t>
    </rPh>
    <rPh sb="2" eb="4">
      <t>エイセイ</t>
    </rPh>
    <rPh sb="4" eb="6">
      <t>ジギョウ</t>
    </rPh>
    <rPh sb="6" eb="8">
      <t>ウンエイ</t>
    </rPh>
    <rPh sb="8" eb="10">
      <t>キキン</t>
    </rPh>
    <phoneticPr fontId="0"/>
  </si>
  <si>
    <t>自治体名：茨城県笠間市</t>
    <rPh sb="5" eb="8">
      <t>イバラキケン</t>
    </rPh>
    <rPh sb="8" eb="11">
      <t>カサマシ</t>
    </rPh>
    <phoneticPr fontId="7"/>
  </si>
  <si>
    <t>まちづくり振興基金（合併振興基金）</t>
  </si>
  <si>
    <t>市街地活性化基金</t>
  </si>
  <si>
    <t>企業立地促進基金</t>
  </si>
  <si>
    <t>財政調整基金</t>
  </si>
  <si>
    <t>減債基金</t>
  </si>
  <si>
    <t>庁舎建設基金</t>
  </si>
  <si>
    <t>国際交流基金</t>
  </si>
  <si>
    <t>友部駅橋上化及び自由通路整備基金</t>
  </si>
  <si>
    <t>福祉更生事業基金</t>
  </si>
  <si>
    <t>地域福祉基金</t>
  </si>
  <si>
    <t>高齢者保健福祉基金</t>
  </si>
  <si>
    <t>岩間地区福祉振興基金</t>
  </si>
  <si>
    <t>みどりの基金</t>
  </si>
  <si>
    <t>福田地区地域振興整備基金</t>
  </si>
  <si>
    <t>義務教育施設整備基金</t>
  </si>
  <si>
    <t>文化財保護基金</t>
  </si>
  <si>
    <t>笠間駅北区画整理整備基金</t>
  </si>
  <si>
    <t>ふるさと創生基金</t>
  </si>
  <si>
    <t>元気かさま応援基金</t>
  </si>
  <si>
    <t>復興まちづくり基金</t>
  </si>
  <si>
    <t>土地開発基金</t>
  </si>
  <si>
    <t>公共建築物長寿命化等対応基金</t>
  </si>
  <si>
    <t>福ちゃんの森公園管理運営基金</t>
  </si>
  <si>
    <t>森林環境整備基金</t>
  </si>
  <si>
    <t>新型コロナウイルス感染症対策基金</t>
  </si>
  <si>
    <t>地方創生拠点整備基金</t>
  </si>
  <si>
    <t>廃棄物処理推進基金</t>
  </si>
  <si>
    <t>教育振興基金</t>
  </si>
  <si>
    <t>国民健康保険財政調整基金</t>
  </si>
  <si>
    <t>介護給付費準備基金</t>
  </si>
  <si>
    <t>農業集落排水事業市債償還基金</t>
  </si>
  <si>
    <t>災害援護資金貸付金</t>
  </si>
  <si>
    <t>地域改善対策貸付金</t>
  </si>
  <si>
    <t>地域総合整備資金貸付金</t>
  </si>
  <si>
    <t>高額療養費貸付金</t>
  </si>
  <si>
    <t>自治金融預託金</t>
  </si>
  <si>
    <t>中小企業事業継続応援貸付金</t>
  </si>
  <si>
    <t>後期高齢者医療療養給付費負担金</t>
  </si>
  <si>
    <t>分流式下水道等補助金</t>
    <phoneticPr fontId="7"/>
  </si>
  <si>
    <t>畜産競争力強化整備事業補助金</t>
    <phoneticPr fontId="7"/>
  </si>
  <si>
    <t>施設型給付費</t>
    <phoneticPr fontId="7"/>
  </si>
  <si>
    <t>プレミアム商品券事業補助金</t>
    <phoneticPr fontId="7"/>
  </si>
  <si>
    <t>電力・ガス・食料品等価格高騰緊急支援給付金</t>
  </si>
  <si>
    <t>企業立地促進事業補助金</t>
    <phoneticPr fontId="7"/>
  </si>
  <si>
    <t>その他の補助金等</t>
    <phoneticPr fontId="7"/>
  </si>
  <si>
    <t>市民税（個人）</t>
  </si>
  <si>
    <t>市民税（法人）</t>
  </si>
  <si>
    <t>固定資産税</t>
  </si>
  <si>
    <t>軽自動車税</t>
  </si>
  <si>
    <t>児童福祉負担金</t>
  </si>
  <si>
    <t>公園使用料</t>
  </si>
  <si>
    <t>住宅使用料</t>
  </si>
  <si>
    <t>地域改善対策住宅新築資金等元利収入</t>
  </si>
  <si>
    <t>高額療養費貸付元利収入</t>
  </si>
  <si>
    <t>弁償金</t>
  </si>
  <si>
    <t>学校給食費</t>
  </si>
  <si>
    <t>医療福祉費返納金</t>
  </si>
  <si>
    <t>雑入</t>
  </si>
  <si>
    <t xml:space="preserve">                          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</si>
</sst>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%"/>
    <numFmt numFmtId="177" formatCode="_ * #,##0_ ;[Red]_ * \-#,##0_ ;_ * &quot;-&quot;_ ;_ @_ "/>
    <numFmt numFmtId="178" formatCode="#,##0.000000000"/>
    <numFmt numFmtId="179" formatCode="#,##0.00000000000000000"/>
  </numFmts>
  <fonts count="3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3">
    <xf numFmtId="0" fontId="0" fillId="0" borderId="0"/>
    <xf numFmtId="0" fontId="10" fillId="0" borderId="0"/>
    <xf numFmtId="38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2" fillId="0" borderId="0"/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1" borderId="10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23" borderId="11" applyNumberFormat="0" applyFon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4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24" borderId="1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8" borderId="13" applyNumberFormat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38" fontId="13" fillId="0" borderId="0" applyFill="0" applyBorder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3">
    <xf numFmtId="0" fontId="0" fillId="0" borderId="0" xfId="0"/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/>
    <xf numFmtId="3" fontId="3" fillId="0" borderId="1" xfId="0" applyNumberFormat="1" applyFont="1" applyBorder="1" applyAlignment="1">
      <alignment horizontal="left"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5" fillId="0" borderId="0" xfId="0" applyNumberFormat="1" applyFont="1"/>
    <xf numFmtId="3" fontId="3" fillId="0" borderId="1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6" fillId="0" borderId="0" xfId="0" applyNumberFormat="1" applyFont="1"/>
    <xf numFmtId="3" fontId="3" fillId="2" borderId="6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177" fontId="8" fillId="0" borderId="1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horizontal="right" vertical="center"/>
    </xf>
    <xf numFmtId="178" fontId="3" fillId="0" borderId="0" xfId="0" applyNumberFormat="1" applyFont="1"/>
    <xf numFmtId="179" fontId="3" fillId="0" borderId="0" xfId="0" applyNumberFormat="1" applyFont="1"/>
    <xf numFmtId="3" fontId="3" fillId="0" borderId="1" xfId="0" applyNumberFormat="1" applyFont="1" applyBorder="1"/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3" fontId="9" fillId="0" borderId="9" xfId="0" applyNumberFormat="1" applyFont="1" applyBorder="1" applyAlignment="1">
      <alignment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2" xfId="0" applyNumberFormat="1" applyFont="1" applyBorder="1" applyAlignment="1">
      <alignment vertical="center"/>
    </xf>
    <xf numFmtId="3" fontId="3" fillId="0" borderId="0" xfId="0" applyNumberFormat="1" applyFont="1" applyFill="1"/>
  </cellXfs>
  <cellStyles count="73">
    <cellStyle name="20% - アクセント 1 2" xfId="16" xr:uid="{27B0D531-8AA6-4C05-BDB2-5C80DAFCC5F7}"/>
    <cellStyle name="20% - アクセント 2 2" xfId="17" xr:uid="{62D687E9-9F2E-4D11-A861-ACE01E262BA4}"/>
    <cellStyle name="20% - アクセント 3 2" xfId="18" xr:uid="{6840460A-F1F6-40AD-A602-C10378330BDD}"/>
    <cellStyle name="20% - アクセント 4 2" xfId="19" xr:uid="{7BD50271-E5CE-4321-ABCD-6A6F8847528D}"/>
    <cellStyle name="20% - アクセント 5 2" xfId="20" xr:uid="{B2CF3D5B-DEB0-4D9E-BD60-2B4E7B05DBF8}"/>
    <cellStyle name="20% - アクセント 6 2" xfId="21" xr:uid="{6A6C5BD6-5355-4B0B-9E30-3FD2BEF8657D}"/>
    <cellStyle name="40% - アクセント 1 2" xfId="22" xr:uid="{15877334-33F3-4EBE-9A8C-25F2EB465EA2}"/>
    <cellStyle name="40% - アクセント 2 2" xfId="23" xr:uid="{390F14A8-F8A0-4A46-BD3D-86B12DBC85D2}"/>
    <cellStyle name="40% - アクセント 3 2" xfId="24" xr:uid="{A1FB168C-1AEF-41A7-8411-FACB8C7F3121}"/>
    <cellStyle name="40% - アクセント 4 2" xfId="25" xr:uid="{B3DB644F-2F37-4B22-BC94-B84F162BC7AE}"/>
    <cellStyle name="40% - アクセント 5 2" xfId="26" xr:uid="{9ED77070-8B32-4ABC-9E68-11591123E27B}"/>
    <cellStyle name="40% - アクセント 6 2" xfId="27" xr:uid="{BF52A354-95A6-49AF-8BC5-C8750D226272}"/>
    <cellStyle name="60% - アクセント 1 2" xfId="28" xr:uid="{F56422BE-E544-4891-9397-A160815069FE}"/>
    <cellStyle name="60% - アクセント 2 2" xfId="29" xr:uid="{47187B3A-BEDB-47BB-A6DD-709F46F46298}"/>
    <cellStyle name="60% - アクセント 3 2" xfId="30" xr:uid="{313FD024-94CF-4EF0-9FFE-23D8D368A49A}"/>
    <cellStyle name="60% - アクセント 4 2" xfId="31" xr:uid="{32A59EBF-160B-4E4B-9840-C7E8B00E65C3}"/>
    <cellStyle name="60% - アクセント 5 2" xfId="32" xr:uid="{923136E3-28B0-48B4-934E-C020F49992A3}"/>
    <cellStyle name="60% - アクセント 6 2" xfId="33" xr:uid="{D50CC145-4377-4DE5-B842-D465C45912A9}"/>
    <cellStyle name="アクセント 1 2" xfId="34" xr:uid="{3D38677B-FFB2-45AF-956E-0FDF858D4193}"/>
    <cellStyle name="アクセント 2 2" xfId="35" xr:uid="{8769756C-D778-4977-ABF2-2EE23460A236}"/>
    <cellStyle name="アクセント 3 2" xfId="36" xr:uid="{8E876490-AF4D-48BD-9957-7ED27B3C4C4F}"/>
    <cellStyle name="アクセント 4 2" xfId="37" xr:uid="{CA4242F0-5E26-4C63-B61D-CD192DCED4CB}"/>
    <cellStyle name="アクセント 5 2" xfId="38" xr:uid="{F36A26DB-FE5D-4289-9DA6-1BC6B48BCC5D}"/>
    <cellStyle name="アクセント 6 2" xfId="39" xr:uid="{78889172-1994-4890-9E40-921ED3B72317}"/>
    <cellStyle name="タイトル 2" xfId="40" xr:uid="{BBAE7C28-B163-4F30-8234-A7E80075C85D}"/>
    <cellStyle name="チェック セル 2" xfId="41" xr:uid="{530B2128-4ACA-4E47-AFD1-FD32713CAAB0}"/>
    <cellStyle name="どちらでもない 2" xfId="42" xr:uid="{FBBBF792-D68A-4E4A-B516-0C85E73DDD7E}"/>
    <cellStyle name="パーセント 2" xfId="9" xr:uid="{F6A2C058-5EFD-4950-960C-730BF3FC7E0B}"/>
    <cellStyle name="パーセント 2 2" xfId="67" xr:uid="{2E46B0F0-F49F-47C6-8F96-F7E9CBAA1BA2}"/>
    <cellStyle name="パーセント 3" xfId="58" xr:uid="{1A766CD7-4337-4399-B8B4-A7D1C33486AA}"/>
    <cellStyle name="メモ 2" xfId="43" xr:uid="{4B932B9D-E891-45D8-A805-C03276573E62}"/>
    <cellStyle name="リンク セル 2" xfId="44" xr:uid="{5E73640D-2CD7-42D9-854C-563148B4E956}"/>
    <cellStyle name="悪い 2" xfId="45" xr:uid="{8440BFD8-7D78-4E26-AA06-14C6B0B72826}"/>
    <cellStyle name="計算 2" xfId="46" xr:uid="{5590E09D-0940-43A3-84A2-6B9152CCD053}"/>
    <cellStyle name="警告文 2" xfId="47" xr:uid="{57E32ACD-FD58-4A0D-91ED-3E59027C9F91}"/>
    <cellStyle name="桁区切り 2" xfId="2" xr:uid="{510C96CF-41AF-44C3-B250-463FE0635D6C}"/>
    <cellStyle name="桁区切り 2 2" xfId="8" xr:uid="{759BB16A-2A23-4963-A9AB-AD9C994B88BC}"/>
    <cellStyle name="桁区切り 2 2 2" xfId="66" xr:uid="{4F9EA470-274D-4159-837C-7EF16AA9C7D9}"/>
    <cellStyle name="桁区切り 2 3" xfId="60" xr:uid="{EC9E4221-171A-428E-893A-C9674635BBFA}"/>
    <cellStyle name="桁区切り 2 4" xfId="5" xr:uid="{ABE83200-655D-4055-A731-5E6869DC4F65}"/>
    <cellStyle name="桁区切り 2 5" xfId="64" xr:uid="{C8C0C90D-7F93-4B44-91B5-28FE54CB1514}"/>
    <cellStyle name="桁区切り 3" xfId="13" xr:uid="{D674704D-CD02-414D-A8CB-81D78E7D873B}"/>
    <cellStyle name="桁区切り 3 2" xfId="71" xr:uid="{126133C0-90D2-48AA-844E-9132371EBFB9}"/>
    <cellStyle name="桁区切り 4" xfId="11" xr:uid="{F4123EBC-778E-4427-ABFC-D1728EA4EBD9}"/>
    <cellStyle name="桁区切り 4 2" xfId="69" xr:uid="{DE86CCA9-A0AD-4711-971A-1AF2951E5174}"/>
    <cellStyle name="桁区切り 5" xfId="14" xr:uid="{0BC95232-200F-4C1B-8BEF-1C81E02BCD6C}"/>
    <cellStyle name="桁区切り 6" xfId="56" xr:uid="{4BBE8848-2C2B-4279-891A-B9AF527FE8BA}"/>
    <cellStyle name="見出し 1 2" xfId="48" xr:uid="{483C4602-08DA-44FB-A00C-23526B0A3217}"/>
    <cellStyle name="見出し 2 2" xfId="49" xr:uid="{4CA948D3-449C-401C-A1E8-BC6268619D06}"/>
    <cellStyle name="見出し 3 2" xfId="50" xr:uid="{6AF7338A-CE30-4264-8B4A-E2073D34546B}"/>
    <cellStyle name="見出し 4 2" xfId="51" xr:uid="{7FDDACD1-7951-463D-9012-9C489EE2B330}"/>
    <cellStyle name="集計 2" xfId="52" xr:uid="{DECE75DC-1CAA-4898-BF37-B34410AE7DB8}"/>
    <cellStyle name="出力 2" xfId="53" xr:uid="{BDC38622-0099-4312-87E6-568C22224DDC}"/>
    <cellStyle name="説明文 2" xfId="54" xr:uid="{831F7387-76CC-481A-AAEE-E4DA1186B2F2}"/>
    <cellStyle name="入力 2" xfId="55" xr:uid="{51732909-1476-44D3-A925-5A8CA8F046C0}"/>
    <cellStyle name="標準" xfId="0" builtinId="0"/>
    <cellStyle name="標準 2" xfId="1" xr:uid="{B004C4F9-7F25-40EB-90B3-F758ACED220F}"/>
    <cellStyle name="標準 2 2" xfId="59" xr:uid="{CE31C750-F8C9-439A-84BA-A801618829FA}"/>
    <cellStyle name="標準 2 2 2" xfId="7" xr:uid="{BDE46725-ABE6-4E40-93A1-5D55D8152DB6}"/>
    <cellStyle name="標準 2 2 2 2" xfId="65" xr:uid="{A6D6B916-3742-49D0-A313-856013B8917C}"/>
    <cellStyle name="標準 2 3" xfId="4" xr:uid="{73C9B574-25A9-4F6C-A1FC-DC68D939EC08}"/>
    <cellStyle name="標準 2 4" xfId="57" xr:uid="{7A78E7EC-834C-4F57-9CD7-DEE6D0312F5F}"/>
    <cellStyle name="標準 2 5" xfId="63" xr:uid="{09B72273-F39E-4638-8120-B15CDDFC287D}"/>
    <cellStyle name="標準 3" xfId="6" xr:uid="{7D88A493-3010-4CD7-8989-4F607B2F3827}"/>
    <cellStyle name="標準 3 2" xfId="12" xr:uid="{A115BE84-5927-4517-97FD-4FC88CD41F10}"/>
    <cellStyle name="標準 3 2 2" xfId="70" xr:uid="{6531605F-22A2-405C-A8BF-467B011ED375}"/>
    <cellStyle name="標準 3 3" xfId="61" xr:uid="{B89362F8-7169-4E57-8AB9-ABF5877BB3A7}"/>
    <cellStyle name="標準 4" xfId="10" xr:uid="{11AAF1AB-8050-463D-B678-70397380DB28}"/>
    <cellStyle name="標準 4 2" xfId="68" xr:uid="{8D40DC0E-82AF-4A77-BE9C-F30B1BE9FF07}"/>
    <cellStyle name="標準 5" xfId="15" xr:uid="{FDA6BCBD-D503-4255-A5AB-8882B14C1FFE}"/>
    <cellStyle name="標準 6" xfId="62" xr:uid="{700E698E-EE29-492D-AC6F-03AA36277480}"/>
    <cellStyle name="標準 6 2" xfId="72" xr:uid="{AEE0BF2C-0296-4DA2-B58F-A9B7653D21C3}"/>
    <cellStyle name="標準 7" xfId="3" xr:uid="{84EB1CD8-6EC8-4E48-B342-4B4E1F50E1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zoomScaleNormal="100" workbookViewId="0"/>
  </sheetViews>
  <sheetFormatPr defaultColWidth="8.875" defaultRowHeight="11.25" x14ac:dyDescent="0.15"/>
  <cols>
    <col min="1" max="1" width="30.625" style="4" customWidth="1"/>
    <col min="2" max="11" width="15.375" style="4" customWidth="1"/>
    <col min="12" max="13" width="8.875" style="4"/>
    <col min="14" max="14" width="10.625" style="4" bestFit="1" customWidth="1"/>
    <col min="15" max="15" width="8.875" style="4"/>
    <col min="16" max="16" width="10.25" style="4" customWidth="1"/>
    <col min="17" max="16384" width="8.875" style="4"/>
  </cols>
  <sheetData>
    <row r="1" spans="1:10" ht="21" x14ac:dyDescent="0.2">
      <c r="A1" s="8" t="s">
        <v>0</v>
      </c>
    </row>
    <row r="2" spans="1:10" ht="13.5" x14ac:dyDescent="0.15">
      <c r="A2" s="7" t="s">
        <v>169</v>
      </c>
    </row>
    <row r="3" spans="1:10" ht="13.5" x14ac:dyDescent="0.15">
      <c r="A3" s="7" t="s">
        <v>1</v>
      </c>
    </row>
    <row r="5" spans="1:10" ht="13.5" x14ac:dyDescent="0.15">
      <c r="A5" s="12" t="s">
        <v>2</v>
      </c>
      <c r="H5" s="6" t="s">
        <v>119</v>
      </c>
    </row>
    <row r="6" spans="1:10" ht="37.5" customHeight="1" x14ac:dyDescent="0.15">
      <c r="A6" s="1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</row>
    <row r="7" spans="1:10" ht="18" customHeight="1" x14ac:dyDescent="0.15">
      <c r="A7" s="9"/>
      <c r="B7" s="21"/>
      <c r="C7" s="21"/>
      <c r="D7" s="21">
        <f>B7*C7</f>
        <v>0</v>
      </c>
      <c r="E7" s="21"/>
      <c r="F7" s="21">
        <f>B7*E7</f>
        <v>0</v>
      </c>
      <c r="G7" s="21">
        <f>D7-F7</f>
        <v>0</v>
      </c>
      <c r="H7" s="21">
        <f>F7</f>
        <v>0</v>
      </c>
    </row>
    <row r="8" spans="1:10" ht="18" customHeight="1" x14ac:dyDescent="0.15">
      <c r="A8" s="9"/>
      <c r="B8" s="21"/>
      <c r="C8" s="21"/>
      <c r="D8" s="21">
        <f>B8*C8</f>
        <v>0</v>
      </c>
      <c r="E8" s="21"/>
      <c r="F8" s="21">
        <f>B8*E8</f>
        <v>0</v>
      </c>
      <c r="G8" s="21">
        <f>D8-F8</f>
        <v>0</v>
      </c>
      <c r="H8" s="21">
        <f>F8</f>
        <v>0</v>
      </c>
    </row>
    <row r="9" spans="1:10" ht="18" customHeight="1" x14ac:dyDescent="0.15">
      <c r="A9" s="9"/>
      <c r="B9" s="21"/>
      <c r="C9" s="21"/>
      <c r="D9" s="21">
        <f>B9*C9</f>
        <v>0</v>
      </c>
      <c r="E9" s="21"/>
      <c r="F9" s="21">
        <f>B9*E9</f>
        <v>0</v>
      </c>
      <c r="G9" s="21">
        <f>D9-F9</f>
        <v>0</v>
      </c>
      <c r="H9" s="21">
        <f>F9</f>
        <v>0</v>
      </c>
    </row>
    <row r="10" spans="1:10" ht="18" customHeight="1" x14ac:dyDescent="0.15">
      <c r="A10" s="3" t="s">
        <v>11</v>
      </c>
      <c r="B10" s="21">
        <f>SUM(B7:B9)</f>
        <v>0</v>
      </c>
      <c r="C10" s="21">
        <f t="shared" ref="C10:H10" si="0">SUM(C7:C9)</f>
        <v>0</v>
      </c>
      <c r="D10" s="21">
        <f t="shared" si="0"/>
        <v>0</v>
      </c>
      <c r="E10" s="21">
        <f t="shared" si="0"/>
        <v>0</v>
      </c>
      <c r="F10" s="21">
        <f t="shared" si="0"/>
        <v>0</v>
      </c>
      <c r="G10" s="21">
        <f t="shared" si="0"/>
        <v>0</v>
      </c>
      <c r="H10" s="21">
        <f t="shared" si="0"/>
        <v>0</v>
      </c>
    </row>
    <row r="12" spans="1:10" ht="13.5" x14ac:dyDescent="0.15">
      <c r="A12" s="12" t="s">
        <v>12</v>
      </c>
      <c r="J12" s="6" t="s">
        <v>119</v>
      </c>
    </row>
    <row r="13" spans="1:10" ht="37.5" customHeight="1" x14ac:dyDescent="0.15">
      <c r="A13" s="1" t="s">
        <v>13</v>
      </c>
      <c r="B13" s="2" t="s">
        <v>14</v>
      </c>
      <c r="C13" s="2" t="s">
        <v>15</v>
      </c>
      <c r="D13" s="2" t="s">
        <v>16</v>
      </c>
      <c r="E13" s="2" t="s">
        <v>17</v>
      </c>
      <c r="F13" s="2" t="s">
        <v>18</v>
      </c>
      <c r="G13" s="2" t="s">
        <v>19</v>
      </c>
      <c r="H13" s="2" t="s">
        <v>20</v>
      </c>
      <c r="I13" s="2" t="s">
        <v>21</v>
      </c>
      <c r="J13" s="2" t="s">
        <v>10</v>
      </c>
    </row>
    <row r="14" spans="1:10" ht="18" customHeight="1" x14ac:dyDescent="0.15">
      <c r="A14" s="9" t="s">
        <v>142</v>
      </c>
      <c r="B14" s="21">
        <v>2012187279</v>
      </c>
      <c r="C14" s="21">
        <v>12899287776</v>
      </c>
      <c r="D14" s="21">
        <v>5198842599</v>
      </c>
      <c r="E14" s="21">
        <f t="shared" ref="E14:E21" si="1">C14-D14</f>
        <v>7700445177</v>
      </c>
      <c r="F14" s="21">
        <v>4531979872</v>
      </c>
      <c r="G14" s="25">
        <f t="shared" ref="G14:G21" si="2">IFERROR(B14/F14,0)</f>
        <v>0.44399739977485936</v>
      </c>
      <c r="H14" s="21">
        <f t="shared" ref="H14:H21" si="3">ROUNDDOWN(E14*G14,0)</f>
        <v>3418977635</v>
      </c>
      <c r="I14" s="21">
        <f t="shared" ref="I14:I21" si="4">IF(H14&gt;0,IF(B14*0.7&gt;H14,B14-H14,0),0)</f>
        <v>0</v>
      </c>
      <c r="J14" s="21">
        <f t="shared" ref="J14:J21" si="5">B14</f>
        <v>2012187279</v>
      </c>
    </row>
    <row r="15" spans="1:10" ht="18" customHeight="1" x14ac:dyDescent="0.15">
      <c r="A15" s="9" t="s">
        <v>143</v>
      </c>
      <c r="B15" s="21">
        <v>1363757000</v>
      </c>
      <c r="C15" s="21">
        <v>30083270051</v>
      </c>
      <c r="D15" s="21">
        <v>27551799797</v>
      </c>
      <c r="E15" s="21">
        <f t="shared" si="1"/>
        <v>2531470254</v>
      </c>
      <c r="F15" s="21">
        <v>2000195485</v>
      </c>
      <c r="G15" s="25">
        <f t="shared" si="2"/>
        <v>0.68181185800446897</v>
      </c>
      <c r="H15" s="21">
        <f t="shared" si="3"/>
        <v>1725986437</v>
      </c>
      <c r="I15" s="21">
        <f t="shared" si="4"/>
        <v>0</v>
      </c>
      <c r="J15" s="21">
        <f t="shared" si="5"/>
        <v>1363757000</v>
      </c>
    </row>
    <row r="16" spans="1:10" ht="18" customHeight="1" x14ac:dyDescent="0.15">
      <c r="A16" s="9" t="s">
        <v>144</v>
      </c>
      <c r="B16" s="21">
        <v>1124613000</v>
      </c>
      <c r="C16" s="21">
        <v>1585920241</v>
      </c>
      <c r="D16" s="21">
        <v>1118181135</v>
      </c>
      <c r="E16" s="21">
        <f t="shared" si="1"/>
        <v>467739106</v>
      </c>
      <c r="F16" s="21">
        <v>1133973999</v>
      </c>
      <c r="G16" s="25">
        <f t="shared" si="2"/>
        <v>0.99174496151741132</v>
      </c>
      <c r="H16" s="21">
        <f t="shared" si="3"/>
        <v>463877901</v>
      </c>
      <c r="I16" s="21">
        <f t="shared" si="4"/>
        <v>660735099</v>
      </c>
      <c r="J16" s="21">
        <f t="shared" si="5"/>
        <v>1124613000</v>
      </c>
    </row>
    <row r="17" spans="1:11" ht="18" customHeight="1" x14ac:dyDescent="0.15">
      <c r="A17" s="9" t="s">
        <v>141</v>
      </c>
      <c r="B17" s="21">
        <v>10200000</v>
      </c>
      <c r="C17" s="21">
        <v>93753355</v>
      </c>
      <c r="D17" s="21">
        <v>22362726</v>
      </c>
      <c r="E17" s="21">
        <f t="shared" si="1"/>
        <v>71390629</v>
      </c>
      <c r="F17" s="21">
        <v>20000000</v>
      </c>
      <c r="G17" s="25">
        <f t="shared" si="2"/>
        <v>0.51</v>
      </c>
      <c r="H17" s="21">
        <f t="shared" si="3"/>
        <v>36409220</v>
      </c>
      <c r="I17" s="21">
        <f t="shared" si="4"/>
        <v>0</v>
      </c>
      <c r="J17" s="21">
        <f t="shared" si="5"/>
        <v>10200000</v>
      </c>
    </row>
    <row r="18" spans="1:11" ht="18" customHeight="1" x14ac:dyDescent="0.15">
      <c r="A18" s="9" t="s">
        <v>145</v>
      </c>
      <c r="B18" s="21">
        <v>3000000</v>
      </c>
      <c r="C18" s="21">
        <v>411123777</v>
      </c>
      <c r="D18" s="21">
        <v>40234400</v>
      </c>
      <c r="E18" s="21">
        <f t="shared" si="1"/>
        <v>370889377</v>
      </c>
      <c r="F18" s="21">
        <v>3000000</v>
      </c>
      <c r="G18" s="25">
        <f t="shared" si="2"/>
        <v>1</v>
      </c>
      <c r="H18" s="21">
        <f t="shared" si="3"/>
        <v>370889377</v>
      </c>
      <c r="I18" s="21">
        <f t="shared" si="4"/>
        <v>0</v>
      </c>
      <c r="J18" s="21">
        <f t="shared" si="5"/>
        <v>3000000</v>
      </c>
    </row>
    <row r="19" spans="1:11" ht="18" customHeight="1" x14ac:dyDescent="0.15">
      <c r="A19" s="9" t="s">
        <v>146</v>
      </c>
      <c r="B19" s="21">
        <v>10000000</v>
      </c>
      <c r="C19" s="21">
        <v>112347244</v>
      </c>
      <c r="D19" s="21">
        <v>28106565</v>
      </c>
      <c r="E19" s="21">
        <f t="shared" si="1"/>
        <v>84240679</v>
      </c>
      <c r="F19" s="21">
        <v>10000000</v>
      </c>
      <c r="G19" s="25">
        <f t="shared" si="2"/>
        <v>1</v>
      </c>
      <c r="H19" s="21">
        <f t="shared" si="3"/>
        <v>84240679</v>
      </c>
      <c r="I19" s="21">
        <f t="shared" si="4"/>
        <v>0</v>
      </c>
      <c r="J19" s="21">
        <f t="shared" si="5"/>
        <v>10000000</v>
      </c>
    </row>
    <row r="20" spans="1:11" ht="18" customHeight="1" x14ac:dyDescent="0.15">
      <c r="A20" s="9" t="s">
        <v>147</v>
      </c>
      <c r="B20" s="21">
        <v>36500000</v>
      </c>
      <c r="C20" s="21">
        <v>123653385</v>
      </c>
      <c r="D20" s="21">
        <v>38832523</v>
      </c>
      <c r="E20" s="21">
        <f t="shared" si="1"/>
        <v>84820862</v>
      </c>
      <c r="F20" s="21">
        <v>50000000</v>
      </c>
      <c r="G20" s="25">
        <f t="shared" si="2"/>
        <v>0.73</v>
      </c>
      <c r="H20" s="21">
        <f t="shared" si="3"/>
        <v>61919229</v>
      </c>
      <c r="I20" s="21">
        <f t="shared" si="4"/>
        <v>0</v>
      </c>
      <c r="J20" s="21">
        <f t="shared" si="5"/>
        <v>36500000</v>
      </c>
    </row>
    <row r="21" spans="1:11" ht="18" customHeight="1" x14ac:dyDescent="0.15">
      <c r="A21" s="9" t="s">
        <v>148</v>
      </c>
      <c r="B21" s="21">
        <v>35000000</v>
      </c>
      <c r="C21" s="21">
        <v>306653257</v>
      </c>
      <c r="D21" s="21">
        <v>244018115</v>
      </c>
      <c r="E21" s="21">
        <f t="shared" si="1"/>
        <v>62635142</v>
      </c>
      <c r="F21" s="21">
        <v>75000000</v>
      </c>
      <c r="G21" s="25">
        <f t="shared" si="2"/>
        <v>0.46666666666666667</v>
      </c>
      <c r="H21" s="21">
        <f t="shared" si="3"/>
        <v>29229732</v>
      </c>
      <c r="I21" s="21">
        <f t="shared" si="4"/>
        <v>0</v>
      </c>
      <c r="J21" s="21">
        <f t="shared" si="5"/>
        <v>35000000</v>
      </c>
    </row>
    <row r="22" spans="1:11" ht="18" customHeight="1" x14ac:dyDescent="0.15">
      <c r="A22" s="3" t="s">
        <v>11</v>
      </c>
      <c r="B22" s="21">
        <f>SUM(B14:B21)</f>
        <v>4595257279</v>
      </c>
      <c r="C22" s="21">
        <f t="shared" ref="C22:J22" si="6">SUM(C14:C21)</f>
        <v>45616009086</v>
      </c>
      <c r="D22" s="21">
        <f t="shared" si="6"/>
        <v>34242377860</v>
      </c>
      <c r="E22" s="21">
        <f t="shared" si="6"/>
        <v>11373631226</v>
      </c>
      <c r="F22" s="21">
        <f t="shared" si="6"/>
        <v>7824149356</v>
      </c>
      <c r="G22" s="26" t="s">
        <v>137</v>
      </c>
      <c r="H22" s="21">
        <f t="shared" si="6"/>
        <v>6191530210</v>
      </c>
      <c r="I22" s="21">
        <f t="shared" si="6"/>
        <v>660735099</v>
      </c>
      <c r="J22" s="21">
        <f t="shared" si="6"/>
        <v>4595257279</v>
      </c>
    </row>
    <row r="24" spans="1:11" ht="13.5" x14ac:dyDescent="0.15">
      <c r="A24" s="12" t="s">
        <v>22</v>
      </c>
      <c r="K24" s="6" t="s">
        <v>119</v>
      </c>
    </row>
    <row r="25" spans="1:11" ht="37.5" customHeight="1" x14ac:dyDescent="0.15">
      <c r="A25" s="1" t="s">
        <v>13</v>
      </c>
      <c r="B25" s="2" t="s">
        <v>23</v>
      </c>
      <c r="C25" s="2" t="s">
        <v>15</v>
      </c>
      <c r="D25" s="2" t="s">
        <v>16</v>
      </c>
      <c r="E25" s="2" t="s">
        <v>17</v>
      </c>
      <c r="F25" s="2" t="s">
        <v>18</v>
      </c>
      <c r="G25" s="2" t="s">
        <v>19</v>
      </c>
      <c r="H25" s="2" t="s">
        <v>20</v>
      </c>
      <c r="I25" s="2" t="s">
        <v>24</v>
      </c>
      <c r="J25" s="2" t="s">
        <v>25</v>
      </c>
      <c r="K25" s="2" t="s">
        <v>10</v>
      </c>
    </row>
    <row r="26" spans="1:11" ht="18" customHeight="1" x14ac:dyDescent="0.15">
      <c r="A26" s="9" t="s">
        <v>165</v>
      </c>
      <c r="B26" s="21">
        <v>20000000</v>
      </c>
      <c r="C26" s="21">
        <v>974117000</v>
      </c>
      <c r="D26" s="21">
        <v>194164000</v>
      </c>
      <c r="E26" s="21">
        <f>C26-D26-1000</f>
        <v>779952000</v>
      </c>
      <c r="F26" s="21">
        <v>200000000</v>
      </c>
      <c r="G26" s="25">
        <f>IFERROR(B26/F26,0)</f>
        <v>0.1</v>
      </c>
      <c r="H26" s="21">
        <f>ROUNDDOWN(E26*G26,0)</f>
        <v>77995200</v>
      </c>
      <c r="I26" s="21">
        <f>IF(H26&gt;0,IF(B26*0.7&gt;H26,B26-H26,0),0)</f>
        <v>0</v>
      </c>
      <c r="J26" s="21">
        <f>B26-I26</f>
        <v>20000000</v>
      </c>
      <c r="K26" s="21">
        <f>B26</f>
        <v>20000000</v>
      </c>
    </row>
    <row r="27" spans="1:11" ht="18" customHeight="1" x14ac:dyDescent="0.15">
      <c r="A27" s="9" t="s">
        <v>149</v>
      </c>
      <c r="B27" s="21">
        <v>300000</v>
      </c>
      <c r="C27" s="21">
        <v>3403783233</v>
      </c>
      <c r="D27" s="21">
        <v>861298172</v>
      </c>
      <c r="E27" s="21">
        <f t="shared" ref="E27:E35" si="7">C27-D27</f>
        <v>2542485061</v>
      </c>
      <c r="F27" s="21">
        <v>20000000</v>
      </c>
      <c r="G27" s="25">
        <f t="shared" ref="G27:G35" si="8">IFERROR(B27/F27,0)</f>
        <v>1.4999999999999999E-2</v>
      </c>
      <c r="H27" s="21">
        <f t="shared" ref="H27:H35" si="9">ROUNDDOWN(E27*G27,0)</f>
        <v>38137275</v>
      </c>
      <c r="I27" s="21">
        <f t="shared" ref="I27:I35" si="10">IF(H27&gt;0,IF(B27*0.7&gt;H27,B27-H27,0),0)</f>
        <v>0</v>
      </c>
      <c r="J27" s="21">
        <f t="shared" ref="J27:J35" si="11">B27-I27</f>
        <v>300000</v>
      </c>
      <c r="K27" s="21">
        <f t="shared" ref="K27:K35" si="12">B27</f>
        <v>300000</v>
      </c>
    </row>
    <row r="28" spans="1:11" ht="18" customHeight="1" x14ac:dyDescent="0.15">
      <c r="A28" s="9" t="s">
        <v>150</v>
      </c>
      <c r="B28" s="21">
        <v>500000000</v>
      </c>
      <c r="C28" s="21">
        <v>16322939450</v>
      </c>
      <c r="D28" s="21">
        <v>856809658</v>
      </c>
      <c r="E28" s="21">
        <f t="shared" si="7"/>
        <v>15466129792</v>
      </c>
      <c r="F28" s="21">
        <v>768274300</v>
      </c>
      <c r="G28" s="25">
        <f t="shared" si="8"/>
        <v>0.65080922269559194</v>
      </c>
      <c r="H28" s="21">
        <f t="shared" si="9"/>
        <v>10065499908</v>
      </c>
      <c r="I28" s="21">
        <f t="shared" si="10"/>
        <v>0</v>
      </c>
      <c r="J28" s="21">
        <f t="shared" si="11"/>
        <v>500000000</v>
      </c>
      <c r="K28" s="21">
        <f t="shared" si="12"/>
        <v>500000000</v>
      </c>
    </row>
    <row r="29" spans="1:11" ht="18" customHeight="1" x14ac:dyDescent="0.15">
      <c r="A29" s="9" t="s">
        <v>151</v>
      </c>
      <c r="B29" s="21">
        <v>59623000</v>
      </c>
      <c r="C29" s="21">
        <v>794353927336</v>
      </c>
      <c r="D29" s="21">
        <v>736433076182</v>
      </c>
      <c r="E29" s="21">
        <f t="shared" si="7"/>
        <v>57920851154</v>
      </c>
      <c r="F29" s="21">
        <v>38614139859</v>
      </c>
      <c r="G29" s="25">
        <f t="shared" si="8"/>
        <v>1.544071685079976E-3</v>
      </c>
      <c r="H29" s="21">
        <f t="shared" si="9"/>
        <v>89433946</v>
      </c>
      <c r="I29" s="21">
        <f t="shared" si="10"/>
        <v>0</v>
      </c>
      <c r="J29" s="21">
        <f t="shared" si="11"/>
        <v>59623000</v>
      </c>
      <c r="K29" s="21">
        <f t="shared" si="12"/>
        <v>59623000</v>
      </c>
    </row>
    <row r="30" spans="1:11" ht="18" customHeight="1" x14ac:dyDescent="0.15">
      <c r="A30" s="9" t="s">
        <v>152</v>
      </c>
      <c r="B30" s="21">
        <v>2810000</v>
      </c>
      <c r="C30" s="21">
        <v>427536328</v>
      </c>
      <c r="D30" s="21">
        <v>1782437</v>
      </c>
      <c r="E30" s="21">
        <f t="shared" si="7"/>
        <v>425753891</v>
      </c>
      <c r="F30" s="21">
        <v>417321337</v>
      </c>
      <c r="G30" s="25">
        <f t="shared" si="8"/>
        <v>6.7334203906281457E-3</v>
      </c>
      <c r="H30" s="21">
        <f t="shared" si="9"/>
        <v>2866779</v>
      </c>
      <c r="I30" s="21">
        <f t="shared" si="10"/>
        <v>0</v>
      </c>
      <c r="J30" s="21">
        <f t="shared" si="11"/>
        <v>2810000</v>
      </c>
      <c r="K30" s="21">
        <f t="shared" si="12"/>
        <v>2810000</v>
      </c>
    </row>
    <row r="31" spans="1:11" ht="18" customHeight="1" x14ac:dyDescent="0.15">
      <c r="A31" s="9" t="s">
        <v>153</v>
      </c>
      <c r="B31" s="21">
        <v>2876000</v>
      </c>
      <c r="C31" s="21">
        <v>850022788</v>
      </c>
      <c r="D31" s="21">
        <v>461409</v>
      </c>
      <c r="E31" s="21">
        <f t="shared" si="7"/>
        <v>849561379</v>
      </c>
      <c r="F31" s="21">
        <v>804311000</v>
      </c>
      <c r="G31" s="25">
        <f t="shared" si="8"/>
        <v>3.575731278075272E-3</v>
      </c>
      <c r="H31" s="21">
        <f t="shared" si="9"/>
        <v>3037803</v>
      </c>
      <c r="I31" s="21">
        <f t="shared" si="10"/>
        <v>0</v>
      </c>
      <c r="J31" s="21">
        <f t="shared" si="11"/>
        <v>2876000</v>
      </c>
      <c r="K31" s="21">
        <f t="shared" si="12"/>
        <v>2876000</v>
      </c>
    </row>
    <row r="32" spans="1:11" ht="18" customHeight="1" x14ac:dyDescent="0.15">
      <c r="A32" s="9" t="s">
        <v>154</v>
      </c>
      <c r="B32" s="21">
        <v>2827000</v>
      </c>
      <c r="C32" s="21">
        <v>564558616</v>
      </c>
      <c r="D32" s="21">
        <v>9875615</v>
      </c>
      <c r="E32" s="21">
        <f t="shared" si="7"/>
        <v>554683001</v>
      </c>
      <c r="F32" s="21">
        <v>491400000</v>
      </c>
      <c r="G32" s="25">
        <f t="shared" si="8"/>
        <v>5.7529507529507527E-3</v>
      </c>
      <c r="H32" s="21">
        <f t="shared" si="9"/>
        <v>3191063</v>
      </c>
      <c r="I32" s="21">
        <f t="shared" si="10"/>
        <v>0</v>
      </c>
      <c r="J32" s="21">
        <f t="shared" si="11"/>
        <v>2827000</v>
      </c>
      <c r="K32" s="21">
        <f t="shared" si="12"/>
        <v>2827000</v>
      </c>
    </row>
    <row r="33" spans="1:11" ht="18" customHeight="1" x14ac:dyDescent="0.15">
      <c r="A33" s="9" t="s">
        <v>155</v>
      </c>
      <c r="B33" s="21">
        <v>1000000</v>
      </c>
      <c r="C33" s="21">
        <v>1965883794</v>
      </c>
      <c r="D33" s="21">
        <v>505661729</v>
      </c>
      <c r="E33" s="21">
        <f t="shared" si="7"/>
        <v>1460222065</v>
      </c>
      <c r="F33" s="21">
        <v>542300000</v>
      </c>
      <c r="G33" s="25">
        <f t="shared" si="8"/>
        <v>1.8439977872026553E-3</v>
      </c>
      <c r="H33" s="21">
        <f t="shared" si="9"/>
        <v>2692646</v>
      </c>
      <c r="I33" s="21">
        <f t="shared" si="10"/>
        <v>0</v>
      </c>
      <c r="J33" s="21">
        <f t="shared" si="11"/>
        <v>1000000</v>
      </c>
      <c r="K33" s="21">
        <f t="shared" si="12"/>
        <v>1000000</v>
      </c>
    </row>
    <row r="34" spans="1:11" ht="18" customHeight="1" x14ac:dyDescent="0.15">
      <c r="A34" s="9" t="s">
        <v>156</v>
      </c>
      <c r="B34" s="21"/>
      <c r="C34" s="21"/>
      <c r="D34" s="21"/>
      <c r="E34" s="21">
        <v>0</v>
      </c>
      <c r="F34" s="21"/>
      <c r="G34" s="25">
        <f t="shared" si="8"/>
        <v>0</v>
      </c>
      <c r="H34" s="21">
        <f t="shared" si="9"/>
        <v>0</v>
      </c>
      <c r="I34" s="21">
        <f t="shared" si="10"/>
        <v>0</v>
      </c>
      <c r="J34" s="21">
        <f t="shared" si="11"/>
        <v>0</v>
      </c>
      <c r="K34" s="21">
        <f t="shared" si="12"/>
        <v>0</v>
      </c>
    </row>
    <row r="35" spans="1:11" ht="18" customHeight="1" x14ac:dyDescent="0.15">
      <c r="A35" s="9" t="s">
        <v>157</v>
      </c>
      <c r="B35" s="21">
        <v>886000</v>
      </c>
      <c r="C35" s="21">
        <v>333613717</v>
      </c>
      <c r="D35" s="21">
        <v>4396261</v>
      </c>
      <c r="E35" s="21">
        <f t="shared" si="7"/>
        <v>329217456</v>
      </c>
      <c r="F35" s="21">
        <v>317930000</v>
      </c>
      <c r="G35" s="25">
        <f t="shared" si="8"/>
        <v>2.7867769634825276E-3</v>
      </c>
      <c r="H35" s="21">
        <f t="shared" si="9"/>
        <v>917455</v>
      </c>
      <c r="I35" s="21">
        <f t="shared" si="10"/>
        <v>0</v>
      </c>
      <c r="J35" s="21">
        <f t="shared" si="11"/>
        <v>886000</v>
      </c>
      <c r="K35" s="21">
        <f t="shared" si="12"/>
        <v>886000</v>
      </c>
    </row>
    <row r="36" spans="1:11" ht="18" customHeight="1" x14ac:dyDescent="0.15">
      <c r="A36" s="9" t="s">
        <v>158</v>
      </c>
      <c r="B36" s="21">
        <v>200000</v>
      </c>
      <c r="C36" s="21">
        <v>4724720414</v>
      </c>
      <c r="D36" s="21">
        <v>1198071381</v>
      </c>
      <c r="E36" s="21">
        <f>C36-D36</f>
        <v>3526649033</v>
      </c>
      <c r="F36" s="21">
        <v>74175000</v>
      </c>
      <c r="G36" s="25">
        <f>IFERROR(B36/F36,0)</f>
        <v>2.6963262554769128E-3</v>
      </c>
      <c r="H36" s="21">
        <f>ROUNDDOWN(E36*G36,0)</f>
        <v>9508996</v>
      </c>
      <c r="I36" s="21">
        <f>IF(H36&gt;0,IF(B36*0.7&gt;H36,B36-H36,0),0)</f>
        <v>0</v>
      </c>
      <c r="J36" s="21">
        <f>B36-I36</f>
        <v>200000</v>
      </c>
      <c r="K36" s="21">
        <f>B36</f>
        <v>200000</v>
      </c>
    </row>
    <row r="37" spans="1:11" ht="18" customHeight="1" x14ac:dyDescent="0.15">
      <c r="A37" s="9" t="s">
        <v>159</v>
      </c>
      <c r="B37" s="21">
        <v>40000</v>
      </c>
      <c r="C37" s="21">
        <v>2358498996</v>
      </c>
      <c r="D37" s="21">
        <v>580165835</v>
      </c>
      <c r="E37" s="21">
        <f t="shared" ref="E37:E40" si="13">C37-D37</f>
        <v>1778333161</v>
      </c>
      <c r="F37" s="21">
        <v>400000000</v>
      </c>
      <c r="G37" s="25">
        <f t="shared" ref="G37:G40" si="14">IFERROR(B37/F37,0)</f>
        <v>1E-4</v>
      </c>
      <c r="H37" s="21">
        <f t="shared" ref="H37:H40" si="15">ROUNDDOWN(E37*G37,0)</f>
        <v>177833</v>
      </c>
      <c r="I37" s="21">
        <f t="shared" ref="I37:I40" si="16">IF(H37&gt;0,IF(B37*0.7&gt;H37,B37-H37,0),0)</f>
        <v>0</v>
      </c>
      <c r="J37" s="21">
        <f t="shared" ref="J37:J40" si="17">B37-I37</f>
        <v>40000</v>
      </c>
      <c r="K37" s="21">
        <f t="shared" ref="K37:K40" si="18">B37</f>
        <v>40000</v>
      </c>
    </row>
    <row r="38" spans="1:11" ht="18" customHeight="1" x14ac:dyDescent="0.15">
      <c r="A38" s="9" t="s">
        <v>166</v>
      </c>
      <c r="B38" s="21">
        <v>6100000</v>
      </c>
      <c r="C38" s="21"/>
      <c r="D38" s="21"/>
      <c r="E38" s="21">
        <f t="shared" ref="E38:E39" si="19">C38-D38</f>
        <v>0</v>
      </c>
      <c r="F38" s="21"/>
      <c r="G38" s="25">
        <f t="shared" ref="G38:G39" si="20">IFERROR(B38/F38,0)</f>
        <v>0</v>
      </c>
      <c r="H38" s="21">
        <f t="shared" ref="H38:H39" si="21">ROUNDDOWN(E38*G38,0)</f>
        <v>0</v>
      </c>
      <c r="I38" s="21">
        <f t="shared" ref="I38:I39" si="22">IF(H38&gt;0,IF(B38*0.7&gt;H38,B38-H38,0),0)</f>
        <v>0</v>
      </c>
      <c r="J38" s="21">
        <f t="shared" ref="J38:J39" si="23">B38-I38</f>
        <v>6100000</v>
      </c>
      <c r="K38" s="21">
        <f t="shared" ref="K38:K39" si="24">B38</f>
        <v>6100000</v>
      </c>
    </row>
    <row r="39" spans="1:11" ht="18" customHeight="1" x14ac:dyDescent="0.15">
      <c r="A39" s="9" t="s">
        <v>167</v>
      </c>
      <c r="B39" s="21">
        <v>3732000</v>
      </c>
      <c r="C39" s="21"/>
      <c r="D39" s="21"/>
      <c r="E39" s="21">
        <f t="shared" si="19"/>
        <v>0</v>
      </c>
      <c r="F39" s="21"/>
      <c r="G39" s="25">
        <f t="shared" si="20"/>
        <v>0</v>
      </c>
      <c r="H39" s="21">
        <f t="shared" si="21"/>
        <v>0</v>
      </c>
      <c r="I39" s="21">
        <f t="shared" si="22"/>
        <v>0</v>
      </c>
      <c r="J39" s="21">
        <f t="shared" si="23"/>
        <v>3732000</v>
      </c>
      <c r="K39" s="21">
        <f t="shared" si="24"/>
        <v>3732000</v>
      </c>
    </row>
    <row r="40" spans="1:11" ht="18" customHeight="1" x14ac:dyDescent="0.15">
      <c r="A40" s="9" t="s">
        <v>160</v>
      </c>
      <c r="B40" s="21">
        <v>28500000</v>
      </c>
      <c r="C40" s="21">
        <v>2105000000</v>
      </c>
      <c r="D40" s="21">
        <v>440307000</v>
      </c>
      <c r="E40" s="21">
        <f t="shared" si="13"/>
        <v>1664693000</v>
      </c>
      <c r="F40" s="21">
        <v>1900550000</v>
      </c>
      <c r="G40" s="25">
        <f t="shared" si="14"/>
        <v>1.4995659151298309E-2</v>
      </c>
      <c r="H40" s="21">
        <f t="shared" si="15"/>
        <v>24963168</v>
      </c>
      <c r="I40" s="21">
        <f t="shared" si="16"/>
        <v>0</v>
      </c>
      <c r="J40" s="21">
        <f t="shared" si="17"/>
        <v>28500000</v>
      </c>
      <c r="K40" s="21">
        <f t="shared" si="18"/>
        <v>28500000</v>
      </c>
    </row>
    <row r="41" spans="1:11" ht="18" customHeight="1" x14ac:dyDescent="0.15">
      <c r="A41" s="9" t="s">
        <v>161</v>
      </c>
      <c r="B41" s="21">
        <v>12860000</v>
      </c>
      <c r="C41" s="21">
        <v>186722244840</v>
      </c>
      <c r="D41" s="21">
        <v>179332701614</v>
      </c>
      <c r="E41" s="21">
        <f t="shared" ref="E41:E45" si="25">C41-D41</f>
        <v>7389543226</v>
      </c>
      <c r="F41" s="21">
        <v>4530570000</v>
      </c>
      <c r="G41" s="25">
        <f t="shared" ref="G41:G45" si="26">IFERROR(B41/F41,0)</f>
        <v>2.8384949355158401E-3</v>
      </c>
      <c r="H41" s="21">
        <f t="shared" ref="H41:H45" si="27">ROUNDDOWN(E41*G41,0)</f>
        <v>20975181</v>
      </c>
      <c r="I41" s="21">
        <f t="shared" ref="I41:I45" si="28">IF(H41&gt;0,IF(B41*0.7&gt;H41,B41-H41,0),0)</f>
        <v>0</v>
      </c>
      <c r="J41" s="21">
        <f t="shared" ref="J41:J45" si="29">B41-I41</f>
        <v>12860000</v>
      </c>
      <c r="K41" s="21">
        <f t="shared" ref="K41:K45" si="30">B41</f>
        <v>12860000</v>
      </c>
    </row>
    <row r="42" spans="1:11" ht="18" customHeight="1" x14ac:dyDescent="0.15">
      <c r="A42" s="9" t="s">
        <v>162</v>
      </c>
      <c r="B42" s="21">
        <v>470000</v>
      </c>
      <c r="C42" s="21">
        <v>1709832882</v>
      </c>
      <c r="D42" s="21">
        <v>1024237501</v>
      </c>
      <c r="E42" s="21">
        <f t="shared" si="25"/>
        <v>685595381</v>
      </c>
      <c r="F42" s="21">
        <v>30000000</v>
      </c>
      <c r="G42" s="25">
        <f t="shared" si="26"/>
        <v>1.5666666666666666E-2</v>
      </c>
      <c r="H42" s="21">
        <f t="shared" si="27"/>
        <v>10740994</v>
      </c>
      <c r="I42" s="21">
        <f t="shared" si="28"/>
        <v>0</v>
      </c>
      <c r="J42" s="21">
        <f t="shared" si="29"/>
        <v>470000</v>
      </c>
      <c r="K42" s="21">
        <f t="shared" si="30"/>
        <v>470000</v>
      </c>
    </row>
    <row r="43" spans="1:11" ht="18" customHeight="1" x14ac:dyDescent="0.15">
      <c r="A43" s="9" t="s">
        <v>168</v>
      </c>
      <c r="B43" s="21">
        <v>1050000</v>
      </c>
      <c r="C43" s="21"/>
      <c r="D43" s="21"/>
      <c r="E43" s="21">
        <f t="shared" si="25"/>
        <v>0</v>
      </c>
      <c r="F43" s="21"/>
      <c r="G43" s="25">
        <f t="shared" si="26"/>
        <v>0</v>
      </c>
      <c r="H43" s="21">
        <f t="shared" si="27"/>
        <v>0</v>
      </c>
      <c r="I43" s="21">
        <f t="shared" si="28"/>
        <v>0</v>
      </c>
      <c r="J43" s="21">
        <f t="shared" si="29"/>
        <v>1050000</v>
      </c>
      <c r="K43" s="21">
        <f t="shared" si="30"/>
        <v>1050000</v>
      </c>
    </row>
    <row r="44" spans="1:11" ht="18" customHeight="1" x14ac:dyDescent="0.15">
      <c r="A44" s="9" t="s">
        <v>163</v>
      </c>
      <c r="B44" s="21">
        <v>5700000</v>
      </c>
      <c r="C44" s="21">
        <v>24556329000000</v>
      </c>
      <c r="D44" s="21">
        <v>24162382000000</v>
      </c>
      <c r="E44" s="21">
        <f>C44-D44-1000000</f>
        <v>393946000000</v>
      </c>
      <c r="F44" s="21">
        <v>16602000000</v>
      </c>
      <c r="G44" s="25">
        <f t="shared" si="26"/>
        <v>3.4333212865919767E-4</v>
      </c>
      <c r="H44" s="21">
        <f t="shared" si="27"/>
        <v>135254318</v>
      </c>
      <c r="I44" s="21">
        <f t="shared" si="28"/>
        <v>0</v>
      </c>
      <c r="J44" s="21">
        <f t="shared" si="29"/>
        <v>5700000</v>
      </c>
      <c r="K44" s="21">
        <f t="shared" si="30"/>
        <v>5700000</v>
      </c>
    </row>
    <row r="45" spans="1:11" ht="18" customHeight="1" x14ac:dyDescent="0.15">
      <c r="A45" s="9" t="s">
        <v>164</v>
      </c>
      <c r="B45" s="21">
        <v>500000</v>
      </c>
      <c r="C45" s="21">
        <v>463331220</v>
      </c>
      <c r="D45" s="21">
        <v>297788595</v>
      </c>
      <c r="E45" s="21">
        <f t="shared" si="25"/>
        <v>165542625</v>
      </c>
      <c r="F45" s="21">
        <v>127250000</v>
      </c>
      <c r="G45" s="25">
        <f t="shared" si="26"/>
        <v>3.929273084479371E-3</v>
      </c>
      <c r="H45" s="21">
        <f t="shared" si="27"/>
        <v>650462</v>
      </c>
      <c r="I45" s="21">
        <f t="shared" si="28"/>
        <v>0</v>
      </c>
      <c r="J45" s="21">
        <f t="shared" si="29"/>
        <v>500000</v>
      </c>
      <c r="K45" s="21">
        <f t="shared" si="30"/>
        <v>500000</v>
      </c>
    </row>
    <row r="46" spans="1:11" ht="18" customHeight="1" x14ac:dyDescent="0.15">
      <c r="A46" s="3" t="s">
        <v>11</v>
      </c>
      <c r="B46" s="21">
        <f>SUM(B26:B45)</f>
        <v>649474000</v>
      </c>
      <c r="C46" s="21">
        <f>SUM(C26:C45)</f>
        <v>25573609010614</v>
      </c>
      <c r="D46" s="21">
        <f>SUM(D26:D45)</f>
        <v>25084122797389</v>
      </c>
      <c r="E46" s="21">
        <f>SUM(E26:E45)</f>
        <v>489485212225</v>
      </c>
      <c r="F46" s="21">
        <f>SUM(F26:F45)</f>
        <v>65840221496</v>
      </c>
      <c r="G46" s="26" t="s">
        <v>137</v>
      </c>
      <c r="H46" s="21">
        <f>SUM(H26:H45)</f>
        <v>10486043027</v>
      </c>
      <c r="I46" s="21">
        <f>SUM(I26:I45)</f>
        <v>0</v>
      </c>
      <c r="J46" s="21">
        <f>SUM(J26:J45)</f>
        <v>649474000</v>
      </c>
      <c r="K46" s="21">
        <f>SUM(K26:K45)</f>
        <v>649474000</v>
      </c>
    </row>
  </sheetData>
  <phoneticPr fontId="7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workbookViewId="0"/>
  </sheetViews>
  <sheetFormatPr defaultColWidth="8.875" defaultRowHeight="11.25" x14ac:dyDescent="0.15"/>
  <cols>
    <col min="1" max="1" width="18.875" style="4" customWidth="1"/>
    <col min="2" max="6" width="20.875" style="4" customWidth="1"/>
    <col min="7" max="16384" width="8.875" style="4"/>
  </cols>
  <sheetData>
    <row r="1" spans="1:6" ht="21" x14ac:dyDescent="0.2">
      <c r="A1" s="8" t="s">
        <v>90</v>
      </c>
    </row>
    <row r="2" spans="1:6" ht="13.5" x14ac:dyDescent="0.15">
      <c r="A2" s="7" t="str">
        <f>投資及び出資金の明細!$A$2</f>
        <v>自治体名：茨城県笠間市</v>
      </c>
    </row>
    <row r="3" spans="1:6" ht="13.5" x14ac:dyDescent="0.15">
      <c r="A3" s="7" t="str">
        <f>投資及び出資金の明細!$A$3</f>
        <v>年度：令和4年度</v>
      </c>
    </row>
    <row r="4" spans="1:6" ht="13.5" x14ac:dyDescent="0.15">
      <c r="F4" s="6" t="s">
        <v>119</v>
      </c>
    </row>
    <row r="5" spans="1:6" ht="22.5" customHeight="1" x14ac:dyDescent="0.15">
      <c r="A5" s="30" t="s">
        <v>91</v>
      </c>
      <c r="B5" s="30" t="s">
        <v>92</v>
      </c>
      <c r="C5" s="30" t="s">
        <v>93</v>
      </c>
      <c r="D5" s="30" t="s">
        <v>94</v>
      </c>
      <c r="E5" s="30"/>
      <c r="F5" s="30" t="s">
        <v>95</v>
      </c>
    </row>
    <row r="6" spans="1:6" ht="22.5" customHeight="1" x14ac:dyDescent="0.15">
      <c r="A6" s="30"/>
      <c r="B6" s="30"/>
      <c r="C6" s="30"/>
      <c r="D6" s="1" t="s">
        <v>96</v>
      </c>
      <c r="E6" s="1" t="s">
        <v>31</v>
      </c>
      <c r="F6" s="30"/>
    </row>
    <row r="7" spans="1:6" ht="18" customHeight="1" x14ac:dyDescent="0.15">
      <c r="A7" s="5" t="s">
        <v>132</v>
      </c>
      <c r="B7" s="21">
        <v>44898284</v>
      </c>
      <c r="C7" s="9">
        <v>37614754</v>
      </c>
      <c r="D7" s="21">
        <v>79571310</v>
      </c>
      <c r="E7" s="21">
        <v>0</v>
      </c>
      <c r="F7" s="21">
        <f>B7+C7-D7-E7</f>
        <v>2941728</v>
      </c>
    </row>
    <row r="8" spans="1:6" ht="18" customHeight="1" x14ac:dyDescent="0.15">
      <c r="A8" s="5" t="s">
        <v>133</v>
      </c>
      <c r="B8" s="21">
        <v>4636663996</v>
      </c>
      <c r="C8" s="21">
        <v>0</v>
      </c>
      <c r="D8" s="21">
        <v>51453039</v>
      </c>
      <c r="E8" s="21">
        <v>0</v>
      </c>
      <c r="F8" s="21">
        <f>B8+C8-D8-E8</f>
        <v>4585210957</v>
      </c>
    </row>
    <row r="9" spans="1:6" ht="18" customHeight="1" x14ac:dyDescent="0.15">
      <c r="A9" s="5" t="s">
        <v>134</v>
      </c>
      <c r="B9" s="21">
        <v>334111315</v>
      </c>
      <c r="C9" s="21">
        <v>312010697</v>
      </c>
      <c r="D9" s="21">
        <v>334111315</v>
      </c>
      <c r="E9" s="21">
        <v>0</v>
      </c>
      <c r="F9" s="21">
        <f>B9+C9-D9-E9</f>
        <v>312010697</v>
      </c>
    </row>
    <row r="10" spans="1:6" ht="18" customHeight="1" x14ac:dyDescent="0.15">
      <c r="A10" s="5" t="s">
        <v>135</v>
      </c>
      <c r="B10" s="21">
        <v>3509000</v>
      </c>
      <c r="C10" s="21">
        <v>0</v>
      </c>
      <c r="D10" s="21">
        <v>3509000</v>
      </c>
      <c r="E10" s="21">
        <v>0</v>
      </c>
      <c r="F10" s="21">
        <f>B10+C10-D10-E10</f>
        <v>0</v>
      </c>
    </row>
    <row r="11" spans="1:6" ht="18" customHeight="1" x14ac:dyDescent="0.15">
      <c r="A11" s="5" t="s">
        <v>136</v>
      </c>
      <c r="B11" s="21">
        <v>640213494</v>
      </c>
      <c r="C11" s="21">
        <v>20521771</v>
      </c>
      <c r="D11" s="21">
        <v>0</v>
      </c>
      <c r="E11" s="21">
        <v>0</v>
      </c>
      <c r="F11" s="21">
        <f>B11+C11-D11-E11</f>
        <v>660735265</v>
      </c>
    </row>
    <row r="12" spans="1:6" ht="18" customHeight="1" x14ac:dyDescent="0.15">
      <c r="A12" s="3" t="s">
        <v>11</v>
      </c>
      <c r="B12" s="21">
        <f>SUM(B7:B11)</f>
        <v>5659396089</v>
      </c>
      <c r="C12" s="21">
        <f>SUM(C7:C11)</f>
        <v>370147222</v>
      </c>
      <c r="D12" s="21">
        <f>SUM(D7:D11)</f>
        <v>468644664</v>
      </c>
      <c r="E12" s="21">
        <f>SUM(E7:E11)</f>
        <v>0</v>
      </c>
      <c r="F12" s="21">
        <f>SUM(F7:F11)</f>
        <v>5560898647</v>
      </c>
    </row>
  </sheetData>
  <mergeCells count="5">
    <mergeCell ref="A5:A6"/>
    <mergeCell ref="B5:B6"/>
    <mergeCell ref="C5:C6"/>
    <mergeCell ref="F5:F6"/>
    <mergeCell ref="D5:E5"/>
  </mergeCells>
  <phoneticPr fontId="7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9"/>
  <sheetViews>
    <sheetView zoomScaleNormal="100" workbookViewId="0"/>
  </sheetViews>
  <sheetFormatPr defaultColWidth="8.875" defaultRowHeight="11.25" x14ac:dyDescent="0.15"/>
  <cols>
    <col min="1" max="1" width="25.875" style="4" customWidth="1"/>
    <col min="2" max="2" width="30.625" style="4" customWidth="1"/>
    <col min="3" max="5" width="16.875" style="4" customWidth="1"/>
    <col min="6" max="16384" width="8.875" style="4"/>
  </cols>
  <sheetData>
    <row r="1" spans="1:5" ht="21" x14ac:dyDescent="0.2">
      <c r="A1" s="8" t="s">
        <v>97</v>
      </c>
    </row>
    <row r="2" spans="1:5" ht="13.5" x14ac:dyDescent="0.15">
      <c r="A2" s="7" t="str">
        <f>投資及び出資金の明細!$A$2</f>
        <v>自治体名：茨城県笠間市</v>
      </c>
    </row>
    <row r="3" spans="1:5" ht="13.5" x14ac:dyDescent="0.15">
      <c r="A3" s="7" t="str">
        <f>投資及び出資金の明細!$A$3</f>
        <v>年度：令和4年度</v>
      </c>
    </row>
    <row r="4" spans="1:5" ht="13.5" x14ac:dyDescent="0.15">
      <c r="E4" s="6" t="s">
        <v>119</v>
      </c>
    </row>
    <row r="5" spans="1:5" ht="22.5" customHeight="1" x14ac:dyDescent="0.15">
      <c r="A5" s="1" t="s">
        <v>91</v>
      </c>
      <c r="B5" s="1" t="s">
        <v>98</v>
      </c>
      <c r="C5" s="1" t="s">
        <v>99</v>
      </c>
      <c r="D5" s="1" t="s">
        <v>100</v>
      </c>
      <c r="E5" s="1" t="s">
        <v>101</v>
      </c>
    </row>
    <row r="6" spans="1:5" ht="18" customHeight="1" x14ac:dyDescent="0.15">
      <c r="A6" s="33" t="s">
        <v>102</v>
      </c>
      <c r="B6" s="9"/>
      <c r="C6" s="9"/>
      <c r="D6" s="21"/>
      <c r="E6" s="9"/>
    </row>
    <row r="7" spans="1:5" ht="18" customHeight="1" x14ac:dyDescent="0.15">
      <c r="A7" s="33"/>
      <c r="B7" s="9"/>
      <c r="C7" s="9"/>
      <c r="D7" s="21"/>
      <c r="E7" s="9"/>
    </row>
    <row r="8" spans="1:5" ht="18" customHeight="1" x14ac:dyDescent="0.15">
      <c r="A8" s="33"/>
      <c r="B8" s="9" t="s">
        <v>131</v>
      </c>
      <c r="C8" s="9"/>
      <c r="D8" s="21"/>
      <c r="E8" s="9"/>
    </row>
    <row r="9" spans="1:5" ht="18" customHeight="1" x14ac:dyDescent="0.15">
      <c r="A9" s="34"/>
      <c r="B9" s="3" t="s">
        <v>103</v>
      </c>
      <c r="C9" s="19"/>
      <c r="D9" s="21">
        <f>SUM(D6:D8)</f>
        <v>0</v>
      </c>
      <c r="E9" s="19"/>
    </row>
    <row r="10" spans="1:5" ht="18" customHeight="1" x14ac:dyDescent="0.15">
      <c r="A10" s="35" t="s">
        <v>214</v>
      </c>
      <c r="B10" s="9" t="s">
        <v>210</v>
      </c>
      <c r="C10" s="9"/>
      <c r="D10" s="21">
        <v>1767189747</v>
      </c>
      <c r="E10" s="9"/>
    </row>
    <row r="11" spans="1:5" ht="18" customHeight="1" x14ac:dyDescent="0.15">
      <c r="A11" s="35"/>
      <c r="B11" s="9" t="s">
        <v>207</v>
      </c>
      <c r="C11" s="9"/>
      <c r="D11" s="21">
        <v>740189885</v>
      </c>
      <c r="E11" s="9"/>
    </row>
    <row r="12" spans="1:5" ht="18" customHeight="1" x14ac:dyDescent="0.15">
      <c r="A12" s="35"/>
      <c r="B12" s="9" t="s">
        <v>208</v>
      </c>
      <c r="C12" s="9"/>
      <c r="D12" s="21">
        <v>409147000</v>
      </c>
      <c r="E12" s="9"/>
    </row>
    <row r="13" spans="1:5" ht="18" customHeight="1" x14ac:dyDescent="0.15">
      <c r="A13" s="35"/>
      <c r="B13" s="9" t="s">
        <v>209</v>
      </c>
      <c r="C13" s="9"/>
      <c r="D13" s="21">
        <v>370204000</v>
      </c>
      <c r="E13" s="9"/>
    </row>
    <row r="14" spans="1:5" ht="18" customHeight="1" x14ac:dyDescent="0.15">
      <c r="A14" s="35"/>
      <c r="B14" s="9" t="s">
        <v>212</v>
      </c>
      <c r="C14" s="9"/>
      <c r="D14" s="21">
        <v>348400000</v>
      </c>
      <c r="E14" s="9"/>
    </row>
    <row r="15" spans="1:5" ht="18" customHeight="1" x14ac:dyDescent="0.15">
      <c r="A15" s="35"/>
      <c r="B15" s="9" t="s">
        <v>213</v>
      </c>
      <c r="C15" s="9"/>
      <c r="D15" s="21">
        <v>150000000</v>
      </c>
      <c r="E15" s="9"/>
    </row>
    <row r="16" spans="1:5" ht="18" customHeight="1" x14ac:dyDescent="0.15">
      <c r="A16" s="35"/>
      <c r="B16" s="9" t="s">
        <v>211</v>
      </c>
      <c r="C16" s="9"/>
      <c r="D16" s="21">
        <v>143645204</v>
      </c>
      <c r="E16" s="9"/>
    </row>
    <row r="17" spans="1:5" ht="18" customHeight="1" x14ac:dyDescent="0.15">
      <c r="A17" s="35"/>
      <c r="B17" s="9" t="s">
        <v>131</v>
      </c>
      <c r="C17" s="9"/>
      <c r="D17" s="21">
        <f>D18-SUM(D10:D16)</f>
        <v>3421722607</v>
      </c>
      <c r="E17" s="9"/>
    </row>
    <row r="18" spans="1:5" ht="18" customHeight="1" x14ac:dyDescent="0.15">
      <c r="A18" s="34"/>
      <c r="B18" s="3" t="s">
        <v>103</v>
      </c>
      <c r="C18" s="19"/>
      <c r="D18" s="21">
        <f>D19-D9</f>
        <v>7350498443</v>
      </c>
      <c r="E18" s="19"/>
    </row>
    <row r="19" spans="1:5" ht="18" customHeight="1" x14ac:dyDescent="0.15">
      <c r="A19" s="3" t="s">
        <v>11</v>
      </c>
      <c r="B19" s="19"/>
      <c r="C19" s="19"/>
      <c r="D19" s="21">
        <v>7350498443</v>
      </c>
      <c r="E19" s="19"/>
    </row>
    <row r="22" spans="1:5" x14ac:dyDescent="0.15">
      <c r="A22" s="42"/>
      <c r="B22" s="42"/>
      <c r="C22" s="42"/>
      <c r="D22" s="42"/>
    </row>
    <row r="23" spans="1:5" x14ac:dyDescent="0.15">
      <c r="A23" s="42"/>
      <c r="B23" s="42"/>
      <c r="C23" s="42"/>
      <c r="D23" s="42"/>
    </row>
    <row r="24" spans="1:5" x14ac:dyDescent="0.15">
      <c r="A24" s="42"/>
      <c r="B24" s="42"/>
      <c r="C24" s="42"/>
      <c r="D24" s="42"/>
    </row>
    <row r="25" spans="1:5" x14ac:dyDescent="0.15">
      <c r="A25" s="42"/>
      <c r="B25" s="42"/>
      <c r="C25" s="42"/>
      <c r="D25" s="42"/>
    </row>
    <row r="26" spans="1:5" x14ac:dyDescent="0.15">
      <c r="A26" s="42"/>
      <c r="B26" s="42"/>
      <c r="C26" s="42"/>
      <c r="D26" s="42"/>
    </row>
    <row r="27" spans="1:5" x14ac:dyDescent="0.15">
      <c r="A27" s="42"/>
      <c r="B27" s="42"/>
      <c r="C27" s="42"/>
      <c r="D27" s="42"/>
    </row>
    <row r="28" spans="1:5" x14ac:dyDescent="0.15">
      <c r="A28" s="42"/>
      <c r="B28" s="42"/>
      <c r="C28" s="42"/>
      <c r="D28" s="42"/>
    </row>
    <row r="29" spans="1:5" x14ac:dyDescent="0.15">
      <c r="A29" s="42"/>
      <c r="B29" s="42"/>
      <c r="C29" s="42"/>
      <c r="D29" s="42"/>
    </row>
  </sheetData>
  <mergeCells count="2">
    <mergeCell ref="A6:A9"/>
    <mergeCell ref="A10:A18"/>
  </mergeCells>
  <phoneticPr fontId="7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6"/>
  <sheetViews>
    <sheetView zoomScaleNormal="100" workbookViewId="0"/>
  </sheetViews>
  <sheetFormatPr defaultColWidth="8.875" defaultRowHeight="11.25" x14ac:dyDescent="0.15"/>
  <cols>
    <col min="1" max="1" width="28.875" style="4" customWidth="1"/>
    <col min="2" max="3" width="24.875" style="4" customWidth="1"/>
    <col min="4" max="4" width="28.875" style="4" customWidth="1"/>
    <col min="5" max="5" width="24.875" style="4" customWidth="1"/>
    <col min="6" max="6" width="10.875" style="4" customWidth="1"/>
    <col min="7" max="7" width="11.5" style="4" customWidth="1"/>
    <col min="8" max="8" width="9.25" style="4" customWidth="1"/>
    <col min="9" max="16384" width="8.875" style="4"/>
  </cols>
  <sheetData>
    <row r="1" spans="1:5" ht="21" x14ac:dyDescent="0.2">
      <c r="A1" s="8" t="s">
        <v>104</v>
      </c>
    </row>
    <row r="2" spans="1:5" ht="13.5" x14ac:dyDescent="0.15">
      <c r="A2" s="7" t="str">
        <f>投資及び出資金の明細!$A$2</f>
        <v>自治体名：茨城県笠間市</v>
      </c>
    </row>
    <row r="3" spans="1:5" ht="13.5" x14ac:dyDescent="0.15">
      <c r="A3" s="7" t="str">
        <f>投資及び出資金の明細!$A$3</f>
        <v>年度：令和4年度</v>
      </c>
    </row>
    <row r="4" spans="1:5" ht="13.5" x14ac:dyDescent="0.15">
      <c r="E4" s="6" t="s">
        <v>119</v>
      </c>
    </row>
    <row r="5" spans="1:5" ht="22.5" customHeight="1" x14ac:dyDescent="0.15">
      <c r="A5" s="1" t="s">
        <v>105</v>
      </c>
      <c r="B5" s="1" t="s">
        <v>91</v>
      </c>
      <c r="C5" s="30" t="s">
        <v>106</v>
      </c>
      <c r="D5" s="30"/>
      <c r="E5" s="1" t="s">
        <v>100</v>
      </c>
    </row>
    <row r="6" spans="1:5" ht="18" customHeight="1" x14ac:dyDescent="0.15">
      <c r="A6" s="34" t="s">
        <v>107</v>
      </c>
      <c r="B6" s="34" t="s">
        <v>108</v>
      </c>
      <c r="C6" s="36" t="s">
        <v>124</v>
      </c>
      <c r="D6" s="36"/>
      <c r="E6" s="21">
        <v>10272316870</v>
      </c>
    </row>
    <row r="7" spans="1:5" ht="18" customHeight="1" x14ac:dyDescent="0.15">
      <c r="A7" s="34"/>
      <c r="B7" s="34"/>
      <c r="C7" s="36" t="s">
        <v>125</v>
      </c>
      <c r="D7" s="36"/>
      <c r="E7" s="21">
        <v>393473000</v>
      </c>
    </row>
    <row r="8" spans="1:5" ht="18" customHeight="1" x14ac:dyDescent="0.15">
      <c r="A8" s="34"/>
      <c r="B8" s="34"/>
      <c r="C8" s="36" t="s">
        <v>138</v>
      </c>
      <c r="D8" s="36"/>
      <c r="E8" s="21">
        <f>2963000+43066000+34101000+164598000+1761120000+36678000+183033269</f>
        <v>2225559269</v>
      </c>
    </row>
    <row r="9" spans="1:5" ht="18" customHeight="1" x14ac:dyDescent="0.15">
      <c r="A9" s="34"/>
      <c r="B9" s="34"/>
      <c r="C9" s="36" t="s">
        <v>127</v>
      </c>
      <c r="D9" s="36"/>
      <c r="E9" s="21">
        <v>70512000</v>
      </c>
    </row>
    <row r="10" spans="1:5" ht="18" customHeight="1" x14ac:dyDescent="0.15">
      <c r="A10" s="34"/>
      <c r="B10" s="34"/>
      <c r="C10" s="36" t="s">
        <v>126</v>
      </c>
      <c r="D10" s="36"/>
      <c r="E10" s="21">
        <v>7724469000</v>
      </c>
    </row>
    <row r="11" spans="1:5" ht="18" customHeight="1" x14ac:dyDescent="0.15">
      <c r="A11" s="34"/>
      <c r="B11" s="34"/>
      <c r="C11" s="36" t="s">
        <v>140</v>
      </c>
      <c r="D11" s="36"/>
      <c r="E11" s="21">
        <v>7797000</v>
      </c>
    </row>
    <row r="12" spans="1:5" ht="18" customHeight="1" x14ac:dyDescent="0.15">
      <c r="A12" s="34"/>
      <c r="B12" s="34"/>
      <c r="C12" s="36" t="s">
        <v>128</v>
      </c>
      <c r="D12" s="36"/>
      <c r="E12" s="21">
        <v>163908427</v>
      </c>
    </row>
    <row r="13" spans="1:5" ht="18" customHeight="1" x14ac:dyDescent="0.15">
      <c r="A13" s="34"/>
      <c r="B13" s="34"/>
      <c r="C13" s="36" t="s">
        <v>139</v>
      </c>
      <c r="D13" s="36"/>
      <c r="E13" s="21">
        <v>185634579</v>
      </c>
    </row>
    <row r="14" spans="1:5" ht="18" customHeight="1" x14ac:dyDescent="0.15">
      <c r="A14" s="34"/>
      <c r="B14" s="34"/>
      <c r="C14" s="36" t="s">
        <v>131</v>
      </c>
      <c r="D14" s="36"/>
      <c r="E14" s="29">
        <v>-341213774</v>
      </c>
    </row>
    <row r="15" spans="1:5" ht="18" customHeight="1" x14ac:dyDescent="0.15">
      <c r="A15" s="34"/>
      <c r="B15" s="34"/>
      <c r="C15" s="34" t="s">
        <v>43</v>
      </c>
      <c r="D15" s="36"/>
      <c r="E15" s="21">
        <f>SUM(E6:E14)</f>
        <v>20702456371</v>
      </c>
    </row>
    <row r="16" spans="1:5" ht="18" customHeight="1" x14ac:dyDescent="0.15">
      <c r="A16" s="34"/>
      <c r="B16" s="34" t="s">
        <v>109</v>
      </c>
      <c r="C16" s="37" t="s">
        <v>110</v>
      </c>
      <c r="D16" s="9" t="s">
        <v>123</v>
      </c>
      <c r="E16" s="21">
        <v>700805000</v>
      </c>
    </row>
    <row r="17" spans="1:5" ht="18" customHeight="1" x14ac:dyDescent="0.15">
      <c r="A17" s="34"/>
      <c r="B17" s="34"/>
      <c r="C17" s="34"/>
      <c r="D17" s="9" t="s">
        <v>130</v>
      </c>
      <c r="E17" s="21">
        <v>615495000</v>
      </c>
    </row>
    <row r="18" spans="1:5" ht="18" customHeight="1" x14ac:dyDescent="0.15">
      <c r="A18" s="34"/>
      <c r="B18" s="34"/>
      <c r="C18" s="34"/>
      <c r="D18" s="3" t="s">
        <v>103</v>
      </c>
      <c r="E18" s="21">
        <f>SUM(E16:E17)</f>
        <v>1316300000</v>
      </c>
    </row>
    <row r="19" spans="1:5" ht="18" customHeight="1" x14ac:dyDescent="0.15">
      <c r="A19" s="34"/>
      <c r="B19" s="34"/>
      <c r="C19" s="37" t="s">
        <v>111</v>
      </c>
      <c r="D19" s="9" t="s">
        <v>123</v>
      </c>
      <c r="E19" s="21">
        <f>6989397937-E16</f>
        <v>6288592937</v>
      </c>
    </row>
    <row r="20" spans="1:5" ht="18" customHeight="1" x14ac:dyDescent="0.15">
      <c r="A20" s="34"/>
      <c r="B20" s="34"/>
      <c r="C20" s="34"/>
      <c r="D20" s="9" t="s">
        <v>130</v>
      </c>
      <c r="E20" s="21">
        <f>2976549601-E17</f>
        <v>2361054601</v>
      </c>
    </row>
    <row r="21" spans="1:5" ht="18" customHeight="1" x14ac:dyDescent="0.15">
      <c r="A21" s="34"/>
      <c r="B21" s="34"/>
      <c r="C21" s="34"/>
      <c r="D21" s="3" t="s">
        <v>103</v>
      </c>
      <c r="E21" s="21">
        <f>SUM(E19:E20)</f>
        <v>8649647538</v>
      </c>
    </row>
    <row r="22" spans="1:5" ht="18" customHeight="1" x14ac:dyDescent="0.15">
      <c r="A22" s="34"/>
      <c r="B22" s="34"/>
      <c r="C22" s="37" t="s">
        <v>129</v>
      </c>
      <c r="D22" s="9" t="s">
        <v>123</v>
      </c>
      <c r="E22" s="21">
        <v>0</v>
      </c>
    </row>
    <row r="23" spans="1:5" ht="18" customHeight="1" x14ac:dyDescent="0.15">
      <c r="A23" s="34"/>
      <c r="B23" s="34"/>
      <c r="C23" s="34"/>
      <c r="D23" s="9" t="s">
        <v>130</v>
      </c>
      <c r="E23" s="21">
        <v>0</v>
      </c>
    </row>
    <row r="24" spans="1:5" ht="18" customHeight="1" x14ac:dyDescent="0.15">
      <c r="A24" s="34"/>
      <c r="B24" s="34"/>
      <c r="C24" s="34"/>
      <c r="D24" s="3" t="s">
        <v>103</v>
      </c>
      <c r="E24" s="21">
        <f>SUM(E22:E23)</f>
        <v>0</v>
      </c>
    </row>
    <row r="25" spans="1:5" ht="18" customHeight="1" x14ac:dyDescent="0.15">
      <c r="A25" s="36"/>
      <c r="B25" s="36"/>
      <c r="C25" s="34" t="s">
        <v>43</v>
      </c>
      <c r="D25" s="36"/>
      <c r="E25" s="21">
        <f>E18+E21+E24</f>
        <v>9965947538</v>
      </c>
    </row>
    <row r="26" spans="1:5" ht="18" customHeight="1" x14ac:dyDescent="0.15">
      <c r="A26" s="36"/>
      <c r="B26" s="34" t="s">
        <v>11</v>
      </c>
      <c r="C26" s="36"/>
      <c r="D26" s="36"/>
      <c r="E26" s="21">
        <f>E15+E25</f>
        <v>30668403909</v>
      </c>
    </row>
  </sheetData>
  <mergeCells count="19">
    <mergeCell ref="C19:C21"/>
    <mergeCell ref="C5:D5"/>
    <mergeCell ref="A6:A26"/>
    <mergeCell ref="B6:B15"/>
    <mergeCell ref="C6:D6"/>
    <mergeCell ref="C15:D15"/>
    <mergeCell ref="B16:B25"/>
    <mergeCell ref="C16:C18"/>
    <mergeCell ref="C22:C24"/>
    <mergeCell ref="C25:D25"/>
    <mergeCell ref="B26:D26"/>
    <mergeCell ref="C13:D13"/>
    <mergeCell ref="C14:D14"/>
    <mergeCell ref="C9:D9"/>
    <mergeCell ref="C11:D11"/>
    <mergeCell ref="C12:D12"/>
    <mergeCell ref="C7:D7"/>
    <mergeCell ref="C8:D8"/>
    <mergeCell ref="C10:D10"/>
  </mergeCells>
  <phoneticPr fontId="7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5D8F-9385-4B0A-9B25-41C71984FE22}">
  <sheetPr>
    <pageSetUpPr fitToPage="1"/>
  </sheetPr>
  <dimension ref="A1:F12"/>
  <sheetViews>
    <sheetView zoomScaleNormal="100" workbookViewId="0"/>
  </sheetViews>
  <sheetFormatPr defaultColWidth="8.875" defaultRowHeight="20.25" customHeight="1" x14ac:dyDescent="0.15"/>
  <cols>
    <col min="1" max="1" width="23.375" style="7" customWidth="1"/>
    <col min="2" max="6" width="20.875" style="7" customWidth="1"/>
    <col min="7" max="16384" width="8.875" style="7"/>
  </cols>
  <sheetData>
    <row r="1" spans="1:6" s="4" customFormat="1" ht="21" x14ac:dyDescent="0.2">
      <c r="A1" s="8" t="s">
        <v>118</v>
      </c>
    </row>
    <row r="2" spans="1:6" s="4" customFormat="1" ht="13.5" x14ac:dyDescent="0.15">
      <c r="A2" s="7" t="str">
        <f>投資及び出資金の明細!$A$2</f>
        <v>自治体名：茨城県笠間市</v>
      </c>
    </row>
    <row r="3" spans="1:6" s="4" customFormat="1" ht="13.5" x14ac:dyDescent="0.15">
      <c r="A3" s="7" t="str">
        <f>投資及び出資金の明細!$A$3</f>
        <v>年度：令和4年度</v>
      </c>
    </row>
    <row r="4" spans="1:6" s="4" customFormat="1" ht="13.5" x14ac:dyDescent="0.15">
      <c r="F4" s="6" t="s">
        <v>119</v>
      </c>
    </row>
    <row r="5" spans="1:6" ht="20.25" customHeight="1" x14ac:dyDescent="0.15">
      <c r="A5" s="38" t="s">
        <v>91</v>
      </c>
      <c r="B5" s="40" t="s">
        <v>100</v>
      </c>
      <c r="C5" s="40" t="s">
        <v>117</v>
      </c>
      <c r="D5" s="40"/>
      <c r="E5" s="40"/>
      <c r="F5" s="40"/>
    </row>
    <row r="6" spans="1:6" ht="20.25" customHeight="1" x14ac:dyDescent="0.15">
      <c r="A6" s="38"/>
      <c r="B6" s="40"/>
      <c r="C6" s="40" t="s">
        <v>109</v>
      </c>
      <c r="D6" s="40" t="s">
        <v>116</v>
      </c>
      <c r="E6" s="40" t="s">
        <v>108</v>
      </c>
      <c r="F6" s="40" t="s">
        <v>31</v>
      </c>
    </row>
    <row r="7" spans="1:6" ht="20.25" customHeight="1" thickBot="1" x14ac:dyDescent="0.2">
      <c r="A7" s="39"/>
      <c r="B7" s="41"/>
      <c r="C7" s="41"/>
      <c r="D7" s="41"/>
      <c r="E7" s="41"/>
      <c r="F7" s="41"/>
    </row>
    <row r="8" spans="1:6" ht="20.25" customHeight="1" thickTop="1" x14ac:dyDescent="0.15">
      <c r="A8" s="18" t="s">
        <v>115</v>
      </c>
      <c r="B8" s="22">
        <v>29720666929</v>
      </c>
      <c r="C8" s="22">
        <v>8629180538</v>
      </c>
      <c r="D8" s="22">
        <v>816515366</v>
      </c>
      <c r="E8" s="22">
        <v>19304684537</v>
      </c>
      <c r="F8" s="22">
        <v>1017489053</v>
      </c>
    </row>
    <row r="9" spans="1:6" ht="20.25" customHeight="1" x14ac:dyDescent="0.15">
      <c r="A9" s="18" t="s">
        <v>114</v>
      </c>
      <c r="B9" s="22">
        <v>2439984700</v>
      </c>
      <c r="C9" s="22">
        <v>1336767000</v>
      </c>
      <c r="D9" s="22">
        <v>957870634</v>
      </c>
      <c r="E9" s="22">
        <v>145047066</v>
      </c>
      <c r="F9" s="22">
        <v>300000</v>
      </c>
    </row>
    <row r="10" spans="1:6" ht="20.25" customHeight="1" x14ac:dyDescent="0.15">
      <c r="A10" s="18" t="s">
        <v>113</v>
      </c>
      <c r="B10" s="22">
        <v>1438345768</v>
      </c>
      <c r="C10" s="22" t="s">
        <v>228</v>
      </c>
      <c r="D10" s="22" t="s">
        <v>228</v>
      </c>
      <c r="E10" s="22">
        <v>1252724768</v>
      </c>
      <c r="F10" s="22">
        <v>185621000</v>
      </c>
    </row>
    <row r="11" spans="1:6" ht="20.25" customHeight="1" x14ac:dyDescent="0.15">
      <c r="A11" s="18" t="s">
        <v>31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</row>
    <row r="12" spans="1:6" ht="20.25" customHeight="1" x14ac:dyDescent="0.15">
      <c r="A12" s="17" t="s">
        <v>11</v>
      </c>
      <c r="B12" s="22">
        <f>SUM(B8:B11)</f>
        <v>33598997397</v>
      </c>
      <c r="C12" s="22">
        <v>9965947538</v>
      </c>
      <c r="D12" s="22">
        <v>1774386000</v>
      </c>
      <c r="E12" s="22">
        <v>20702456371</v>
      </c>
      <c r="F12" s="22">
        <f>SUM(F8:F11)</f>
        <v>1203410053</v>
      </c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7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9"/>
  <sheetViews>
    <sheetView zoomScaleNormal="100" workbookViewId="0"/>
  </sheetViews>
  <sheetFormatPr defaultColWidth="8.875" defaultRowHeight="11.25" x14ac:dyDescent="0.15"/>
  <cols>
    <col min="1" max="1" width="60.875" style="4" customWidth="1"/>
    <col min="2" max="2" width="40.875" style="4" customWidth="1"/>
    <col min="3" max="16384" width="8.875" style="4"/>
  </cols>
  <sheetData>
    <row r="1" spans="1:2" ht="21" x14ac:dyDescent="0.2">
      <c r="A1" s="8" t="s">
        <v>112</v>
      </c>
    </row>
    <row r="2" spans="1:2" ht="13.5" x14ac:dyDescent="0.15">
      <c r="A2" s="7" t="str">
        <f>投資及び出資金の明細!$A$2</f>
        <v>自治体名：茨城県笠間市</v>
      </c>
    </row>
    <row r="3" spans="1:2" ht="13.5" x14ac:dyDescent="0.15">
      <c r="A3" s="7" t="str">
        <f>投資及び出資金の明細!$A$3</f>
        <v>年度：令和4年度</v>
      </c>
    </row>
    <row r="4" spans="1:2" ht="13.5" x14ac:dyDescent="0.15">
      <c r="B4" s="6" t="s">
        <v>119</v>
      </c>
    </row>
    <row r="5" spans="1:2" ht="22.5" customHeight="1" x14ac:dyDescent="0.15">
      <c r="A5" s="1" t="s">
        <v>27</v>
      </c>
      <c r="B5" s="1" t="s">
        <v>95</v>
      </c>
    </row>
    <row r="6" spans="1:2" ht="18" customHeight="1" x14ac:dyDescent="0.15">
      <c r="A6" s="5" t="s">
        <v>120</v>
      </c>
      <c r="B6" s="21">
        <v>0</v>
      </c>
    </row>
    <row r="7" spans="1:2" ht="18" customHeight="1" x14ac:dyDescent="0.15">
      <c r="A7" s="5" t="s">
        <v>121</v>
      </c>
      <c r="B7" s="21">
        <v>1360059049</v>
      </c>
    </row>
    <row r="8" spans="1:2" ht="18" customHeight="1" x14ac:dyDescent="0.15">
      <c r="A8" s="5" t="s">
        <v>122</v>
      </c>
      <c r="B8" s="21">
        <v>0</v>
      </c>
    </row>
    <row r="9" spans="1:2" ht="18" customHeight="1" x14ac:dyDescent="0.15">
      <c r="A9" s="3" t="s">
        <v>11</v>
      </c>
      <c r="B9" s="21">
        <f>SUM(B6:B8)</f>
        <v>1360059049</v>
      </c>
    </row>
  </sheetData>
  <phoneticPr fontId="7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2"/>
  <sheetViews>
    <sheetView zoomScaleNormal="100" workbookViewId="0"/>
  </sheetViews>
  <sheetFormatPr defaultColWidth="8.875" defaultRowHeight="11.25" x14ac:dyDescent="0.15"/>
  <cols>
    <col min="1" max="1" width="30.625" style="4" customWidth="1"/>
    <col min="2" max="7" width="19.875" style="4" customWidth="1"/>
    <col min="8" max="16384" width="8.875" style="4"/>
  </cols>
  <sheetData>
    <row r="1" spans="1:7" ht="21" x14ac:dyDescent="0.2">
      <c r="A1" s="8" t="s">
        <v>26</v>
      </c>
    </row>
    <row r="2" spans="1:7" ht="13.5" x14ac:dyDescent="0.15">
      <c r="A2" s="7" t="str">
        <f>投資及び出資金の明細!$A$2</f>
        <v>自治体名：茨城県笠間市</v>
      </c>
    </row>
    <row r="3" spans="1:7" ht="13.5" x14ac:dyDescent="0.15">
      <c r="A3" s="7" t="str">
        <f>投資及び出資金の明細!$A$3</f>
        <v>年度：令和4年度</v>
      </c>
    </row>
    <row r="4" spans="1:7" ht="13.5" x14ac:dyDescent="0.15">
      <c r="G4" s="6" t="s">
        <v>119</v>
      </c>
    </row>
    <row r="5" spans="1:7" ht="22.5" customHeight="1" x14ac:dyDescent="0.15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2" t="s">
        <v>32</v>
      </c>
      <c r="G5" s="2" t="s">
        <v>10</v>
      </c>
    </row>
    <row r="6" spans="1:7" ht="18" customHeight="1" x14ac:dyDescent="0.15">
      <c r="A6" s="9" t="s">
        <v>173</v>
      </c>
      <c r="B6" s="21">
        <v>7449507464</v>
      </c>
      <c r="C6" s="21"/>
      <c r="D6" s="21"/>
      <c r="E6" s="21"/>
      <c r="F6" s="21">
        <f>SUM(B6:E6)</f>
        <v>7449507464</v>
      </c>
      <c r="G6" s="21">
        <f>F6</f>
        <v>7449507464</v>
      </c>
    </row>
    <row r="7" spans="1:7" ht="18" customHeight="1" x14ac:dyDescent="0.15">
      <c r="A7" s="9" t="s">
        <v>174</v>
      </c>
      <c r="B7" s="21">
        <v>1622094689</v>
      </c>
      <c r="C7" s="21">
        <v>600000</v>
      </c>
      <c r="D7" s="21"/>
      <c r="E7" s="21"/>
      <c r="F7" s="21">
        <f t="shared" ref="F7:F41" si="0">SUM(B7:E7)</f>
        <v>1622694689</v>
      </c>
      <c r="G7" s="21">
        <f t="shared" ref="G7:G41" si="1">F7</f>
        <v>1622694689</v>
      </c>
    </row>
    <row r="8" spans="1:7" ht="18" customHeight="1" x14ac:dyDescent="0.15">
      <c r="A8" s="9" t="s">
        <v>175</v>
      </c>
      <c r="B8" s="21">
        <v>0</v>
      </c>
      <c r="C8" s="21"/>
      <c r="D8" s="21"/>
      <c r="E8" s="21"/>
      <c r="F8" s="21">
        <f t="shared" si="0"/>
        <v>0</v>
      </c>
      <c r="G8" s="21">
        <f t="shared" si="1"/>
        <v>0</v>
      </c>
    </row>
    <row r="9" spans="1:7" ht="18" customHeight="1" x14ac:dyDescent="0.15">
      <c r="A9" s="9" t="s">
        <v>176</v>
      </c>
      <c r="B9" s="21">
        <v>10823237</v>
      </c>
      <c r="C9" s="21"/>
      <c r="D9" s="21"/>
      <c r="E9" s="21"/>
      <c r="F9" s="21">
        <f t="shared" si="0"/>
        <v>10823237</v>
      </c>
      <c r="G9" s="21">
        <f t="shared" si="1"/>
        <v>10823237</v>
      </c>
    </row>
    <row r="10" spans="1:7" ht="18" customHeight="1" x14ac:dyDescent="0.15">
      <c r="A10" s="9" t="s">
        <v>177</v>
      </c>
      <c r="B10" s="21">
        <v>87692472</v>
      </c>
      <c r="C10" s="21"/>
      <c r="D10" s="21"/>
      <c r="E10" s="21"/>
      <c r="F10" s="21">
        <f t="shared" si="0"/>
        <v>87692472</v>
      </c>
      <c r="G10" s="21">
        <f t="shared" si="1"/>
        <v>87692472</v>
      </c>
    </row>
    <row r="11" spans="1:7" ht="18" customHeight="1" x14ac:dyDescent="0.15">
      <c r="A11" s="9" t="s">
        <v>178</v>
      </c>
      <c r="B11" s="21">
        <v>8576396</v>
      </c>
      <c r="C11" s="21"/>
      <c r="D11" s="21"/>
      <c r="E11" s="21"/>
      <c r="F11" s="21">
        <f t="shared" si="0"/>
        <v>8576396</v>
      </c>
      <c r="G11" s="21">
        <f t="shared" si="1"/>
        <v>8576396</v>
      </c>
    </row>
    <row r="12" spans="1:7" ht="18" customHeight="1" x14ac:dyDescent="0.15">
      <c r="A12" s="9" t="s">
        <v>179</v>
      </c>
      <c r="B12" s="21">
        <v>684766239</v>
      </c>
      <c r="C12" s="21"/>
      <c r="D12" s="21"/>
      <c r="E12" s="21"/>
      <c r="F12" s="21">
        <f t="shared" si="0"/>
        <v>684766239</v>
      </c>
      <c r="G12" s="21">
        <f t="shared" si="1"/>
        <v>684766239</v>
      </c>
    </row>
    <row r="13" spans="1:7" ht="18" customHeight="1" x14ac:dyDescent="0.15">
      <c r="A13" s="9" t="s">
        <v>180</v>
      </c>
      <c r="B13" s="21">
        <v>49937996</v>
      </c>
      <c r="C13" s="21"/>
      <c r="D13" s="21"/>
      <c r="E13" s="21"/>
      <c r="F13" s="21">
        <f t="shared" si="0"/>
        <v>49937996</v>
      </c>
      <c r="G13" s="21">
        <f t="shared" si="1"/>
        <v>49937996</v>
      </c>
    </row>
    <row r="14" spans="1:7" ht="18" customHeight="1" x14ac:dyDescent="0.15">
      <c r="A14" s="9" t="s">
        <v>181</v>
      </c>
      <c r="B14" s="21">
        <v>12272993</v>
      </c>
      <c r="C14" s="21"/>
      <c r="D14" s="21"/>
      <c r="E14" s="21"/>
      <c r="F14" s="21">
        <f t="shared" si="0"/>
        <v>12272993</v>
      </c>
      <c r="G14" s="21">
        <f t="shared" si="1"/>
        <v>12272993</v>
      </c>
    </row>
    <row r="15" spans="1:7" ht="18" customHeight="1" x14ac:dyDescent="0.15">
      <c r="A15" s="9" t="s">
        <v>182</v>
      </c>
      <c r="B15" s="21">
        <v>85201531</v>
      </c>
      <c r="C15" s="21"/>
      <c r="D15" s="21"/>
      <c r="E15" s="21"/>
      <c r="F15" s="21">
        <f t="shared" si="0"/>
        <v>85201531</v>
      </c>
      <c r="G15" s="21">
        <f t="shared" si="1"/>
        <v>85201531</v>
      </c>
    </row>
    <row r="16" spans="1:7" ht="18" customHeight="1" x14ac:dyDescent="0.15">
      <c r="A16" s="9" t="s">
        <v>183</v>
      </c>
      <c r="B16" s="21">
        <v>672537367</v>
      </c>
      <c r="C16" s="21"/>
      <c r="D16" s="21"/>
      <c r="E16" s="21"/>
      <c r="F16" s="21">
        <f t="shared" si="0"/>
        <v>672537367</v>
      </c>
      <c r="G16" s="21">
        <f t="shared" si="1"/>
        <v>672537367</v>
      </c>
    </row>
    <row r="17" spans="1:7" ht="18" customHeight="1" x14ac:dyDescent="0.15">
      <c r="A17" s="9" t="s">
        <v>184</v>
      </c>
      <c r="B17" s="21">
        <v>29267080</v>
      </c>
      <c r="C17" s="21"/>
      <c r="D17" s="21"/>
      <c r="E17" s="21"/>
      <c r="F17" s="21">
        <f t="shared" si="0"/>
        <v>29267080</v>
      </c>
      <c r="G17" s="21">
        <f t="shared" si="1"/>
        <v>29267080</v>
      </c>
    </row>
    <row r="18" spans="1:7" ht="18" customHeight="1" x14ac:dyDescent="0.15">
      <c r="A18" s="9" t="s">
        <v>185</v>
      </c>
      <c r="B18" s="21">
        <v>0</v>
      </c>
      <c r="C18" s="21"/>
      <c r="D18" s="21"/>
      <c r="E18" s="21"/>
      <c r="F18" s="21">
        <f>SUM(B18:E18)</f>
        <v>0</v>
      </c>
      <c r="G18" s="21">
        <f>F18</f>
        <v>0</v>
      </c>
    </row>
    <row r="19" spans="1:7" ht="18" customHeight="1" x14ac:dyDescent="0.15">
      <c r="A19" s="9" t="s">
        <v>186</v>
      </c>
      <c r="B19" s="21">
        <v>15124486</v>
      </c>
      <c r="C19" s="21"/>
      <c r="D19" s="21"/>
      <c r="E19" s="21"/>
      <c r="F19" s="21">
        <f t="shared" ref="F19:F38" si="2">SUM(B19:E19)</f>
        <v>15124486</v>
      </c>
      <c r="G19" s="21">
        <f t="shared" ref="G19:G38" si="3">F19</f>
        <v>15124486</v>
      </c>
    </row>
    <row r="20" spans="1:7" ht="18" customHeight="1" x14ac:dyDescent="0.15">
      <c r="A20" s="9" t="s">
        <v>187</v>
      </c>
      <c r="B20" s="21">
        <v>52460463</v>
      </c>
      <c r="C20" s="21"/>
      <c r="D20" s="21"/>
      <c r="E20" s="21"/>
      <c r="F20" s="21">
        <f t="shared" si="2"/>
        <v>52460463</v>
      </c>
      <c r="G20" s="21">
        <f t="shared" si="3"/>
        <v>52460463</v>
      </c>
    </row>
    <row r="21" spans="1:7" ht="18" customHeight="1" x14ac:dyDescent="0.15">
      <c r="A21" s="9" t="s">
        <v>188</v>
      </c>
      <c r="B21" s="21">
        <v>135588723</v>
      </c>
      <c r="C21" s="21"/>
      <c r="D21" s="21"/>
      <c r="E21" s="21"/>
      <c r="F21" s="21">
        <f t="shared" si="2"/>
        <v>135588723</v>
      </c>
      <c r="G21" s="21">
        <f t="shared" si="3"/>
        <v>135588723</v>
      </c>
    </row>
    <row r="22" spans="1:7" ht="18" customHeight="1" x14ac:dyDescent="0.15">
      <c r="A22" s="9" t="s">
        <v>170</v>
      </c>
      <c r="B22" s="21">
        <v>951345613</v>
      </c>
      <c r="C22" s="21"/>
      <c r="D22" s="21"/>
      <c r="E22" s="21"/>
      <c r="F22" s="21">
        <f t="shared" si="2"/>
        <v>951345613</v>
      </c>
      <c r="G22" s="21">
        <f t="shared" si="3"/>
        <v>951345613</v>
      </c>
    </row>
    <row r="23" spans="1:7" ht="18" customHeight="1" x14ac:dyDescent="0.15">
      <c r="A23" s="9" t="s">
        <v>189</v>
      </c>
      <c r="B23" s="21">
        <v>0</v>
      </c>
      <c r="C23" s="21"/>
      <c r="D23" s="21"/>
      <c r="E23" s="21"/>
      <c r="F23" s="21">
        <f t="shared" si="2"/>
        <v>0</v>
      </c>
      <c r="G23" s="21">
        <f t="shared" si="3"/>
        <v>0</v>
      </c>
    </row>
    <row r="24" spans="1:7" ht="18" customHeight="1" x14ac:dyDescent="0.15">
      <c r="A24" s="9" t="s">
        <v>171</v>
      </c>
      <c r="B24" s="21">
        <v>153888617</v>
      </c>
      <c r="C24" s="21"/>
      <c r="D24" s="21"/>
      <c r="E24" s="21"/>
      <c r="F24" s="21">
        <f t="shared" si="2"/>
        <v>153888617</v>
      </c>
      <c r="G24" s="21">
        <f t="shared" si="3"/>
        <v>153888617</v>
      </c>
    </row>
    <row r="25" spans="1:7" ht="18" customHeight="1" x14ac:dyDescent="0.15">
      <c r="A25" s="9" t="s">
        <v>172</v>
      </c>
      <c r="B25" s="21">
        <v>464586700</v>
      </c>
      <c r="C25" s="21"/>
      <c r="D25" s="21"/>
      <c r="E25" s="21"/>
      <c r="F25" s="21">
        <f t="shared" si="2"/>
        <v>464586700</v>
      </c>
      <c r="G25" s="21">
        <f t="shared" si="3"/>
        <v>464586700</v>
      </c>
    </row>
    <row r="26" spans="1:7" ht="18" customHeight="1" x14ac:dyDescent="0.15">
      <c r="A26" s="9" t="s">
        <v>190</v>
      </c>
      <c r="B26" s="21">
        <v>1485774374</v>
      </c>
      <c r="C26" s="21"/>
      <c r="D26" s="21"/>
      <c r="E26" s="21"/>
      <c r="F26" s="21">
        <f t="shared" si="2"/>
        <v>1485774374</v>
      </c>
      <c r="G26" s="21">
        <f t="shared" si="3"/>
        <v>1485774374</v>
      </c>
    </row>
    <row r="27" spans="1:7" ht="18" customHeight="1" x14ac:dyDescent="0.15">
      <c r="A27" s="9" t="s">
        <v>191</v>
      </c>
      <c r="B27" s="21">
        <v>2024684555</v>
      </c>
      <c r="C27" s="21"/>
      <c r="D27" s="21"/>
      <c r="E27" s="21"/>
      <c r="F27" s="21">
        <f t="shared" si="2"/>
        <v>2024684555</v>
      </c>
      <c r="G27" s="21">
        <f t="shared" si="3"/>
        <v>2024684555</v>
      </c>
    </row>
    <row r="28" spans="1:7" ht="18" customHeight="1" x14ac:dyDescent="0.15">
      <c r="A28" s="9" t="s">
        <v>192</v>
      </c>
      <c r="B28" s="21">
        <v>118274604</v>
      </c>
      <c r="C28" s="21"/>
      <c r="D28" s="21"/>
      <c r="E28" s="21"/>
      <c r="F28" s="21">
        <f t="shared" si="2"/>
        <v>118274604</v>
      </c>
      <c r="G28" s="21">
        <f t="shared" si="3"/>
        <v>118274604</v>
      </c>
    </row>
    <row r="29" spans="1:7" ht="18" customHeight="1" x14ac:dyDescent="0.15">
      <c r="A29" s="9" t="s">
        <v>193</v>
      </c>
      <c r="B29" s="21">
        <v>49393094</v>
      </c>
      <c r="C29" s="21"/>
      <c r="D29" s="21"/>
      <c r="E29" s="21"/>
      <c r="F29" s="21">
        <f t="shared" si="2"/>
        <v>49393094</v>
      </c>
      <c r="G29" s="21">
        <f t="shared" si="3"/>
        <v>49393094</v>
      </c>
    </row>
    <row r="30" spans="1:7" ht="18" customHeight="1" x14ac:dyDescent="0.15">
      <c r="A30" s="9" t="s">
        <v>194</v>
      </c>
      <c r="B30" s="21">
        <v>67222999</v>
      </c>
      <c r="C30" s="21"/>
      <c r="D30" s="21"/>
      <c r="E30" s="21"/>
      <c r="F30" s="21">
        <f t="shared" si="2"/>
        <v>67222999</v>
      </c>
      <c r="G30" s="21">
        <f t="shared" si="3"/>
        <v>67222999</v>
      </c>
    </row>
    <row r="31" spans="1:7" ht="18" customHeight="1" x14ac:dyDescent="0.15">
      <c r="A31" s="9" t="s">
        <v>195</v>
      </c>
      <c r="B31" s="21">
        <v>0</v>
      </c>
      <c r="C31" s="21"/>
      <c r="D31" s="21"/>
      <c r="E31" s="21"/>
      <c r="F31" s="21">
        <f t="shared" si="2"/>
        <v>0</v>
      </c>
      <c r="G31" s="21">
        <f t="shared" si="3"/>
        <v>0</v>
      </c>
    </row>
    <row r="32" spans="1:7" ht="18" customHeight="1" x14ac:dyDescent="0.15">
      <c r="A32" s="9" t="s">
        <v>196</v>
      </c>
      <c r="B32" s="21">
        <v>349660389</v>
      </c>
      <c r="C32" s="21"/>
      <c r="D32" s="21"/>
      <c r="E32" s="21"/>
      <c r="F32" s="21">
        <f>SUM(B32:E32)</f>
        <v>349660389</v>
      </c>
      <c r="G32" s="21">
        <f>F32</f>
        <v>349660389</v>
      </c>
    </row>
    <row r="33" spans="1:7" ht="18" customHeight="1" x14ac:dyDescent="0.15">
      <c r="A33" s="9" t="s">
        <v>197</v>
      </c>
      <c r="B33" s="21">
        <v>2610550</v>
      </c>
      <c r="C33" s="21"/>
      <c r="D33" s="21"/>
      <c r="E33" s="21"/>
      <c r="F33" s="21">
        <f t="shared" si="2"/>
        <v>2610550</v>
      </c>
      <c r="G33" s="21">
        <f t="shared" si="3"/>
        <v>2610550</v>
      </c>
    </row>
    <row r="34" spans="1:7" ht="18" customHeight="1" x14ac:dyDescent="0.15">
      <c r="A34" s="9" t="s">
        <v>198</v>
      </c>
      <c r="B34" s="21">
        <v>1359248117</v>
      </c>
      <c r="C34" s="21"/>
      <c r="D34" s="21"/>
      <c r="E34" s="21"/>
      <c r="F34" s="21">
        <f t="shared" si="2"/>
        <v>1359248117</v>
      </c>
      <c r="G34" s="21">
        <f t="shared" si="3"/>
        <v>1359248117</v>
      </c>
    </row>
    <row r="35" spans="1:7" ht="18" customHeight="1" x14ac:dyDescent="0.15">
      <c r="A35" s="9" t="s">
        <v>199</v>
      </c>
      <c r="B35" s="21">
        <v>748607267</v>
      </c>
      <c r="C35" s="21"/>
      <c r="D35" s="21"/>
      <c r="E35" s="21"/>
      <c r="F35" s="21">
        <f t="shared" si="2"/>
        <v>748607267</v>
      </c>
      <c r="G35" s="21">
        <f t="shared" si="3"/>
        <v>748607267</v>
      </c>
    </row>
    <row r="36" spans="1:7" ht="18" customHeight="1" x14ac:dyDescent="0.15">
      <c r="A36" s="9" t="s">
        <v>200</v>
      </c>
      <c r="B36" s="21">
        <v>337</v>
      </c>
      <c r="C36" s="21"/>
      <c r="D36" s="21"/>
      <c r="E36" s="21"/>
      <c r="F36" s="21">
        <f t="shared" si="2"/>
        <v>337</v>
      </c>
      <c r="G36" s="21">
        <f t="shared" si="3"/>
        <v>337</v>
      </c>
    </row>
    <row r="37" spans="1:7" ht="18" customHeight="1" x14ac:dyDescent="0.15">
      <c r="A37" s="9"/>
      <c r="B37" s="21"/>
      <c r="C37" s="21"/>
      <c r="D37" s="21"/>
      <c r="E37" s="21"/>
      <c r="F37" s="21">
        <f t="shared" si="2"/>
        <v>0</v>
      </c>
      <c r="G37" s="21">
        <f t="shared" si="3"/>
        <v>0</v>
      </c>
    </row>
    <row r="38" spans="1:7" ht="18" customHeight="1" x14ac:dyDescent="0.15">
      <c r="A38" s="9"/>
      <c r="B38" s="21"/>
      <c r="C38" s="21"/>
      <c r="D38" s="21"/>
      <c r="E38" s="21"/>
      <c r="F38" s="21">
        <f t="shared" si="2"/>
        <v>0</v>
      </c>
      <c r="G38" s="21">
        <f t="shared" si="3"/>
        <v>0</v>
      </c>
    </row>
    <row r="39" spans="1:7" ht="18" customHeight="1" x14ac:dyDescent="0.15">
      <c r="A39" s="9"/>
      <c r="B39" s="21"/>
      <c r="C39" s="21"/>
      <c r="D39" s="21"/>
      <c r="E39" s="21"/>
      <c r="F39" s="21">
        <f t="shared" si="0"/>
        <v>0</v>
      </c>
      <c r="G39" s="21">
        <f t="shared" si="1"/>
        <v>0</v>
      </c>
    </row>
    <row r="40" spans="1:7" ht="18" customHeight="1" x14ac:dyDescent="0.15">
      <c r="A40" s="9"/>
      <c r="B40" s="21"/>
      <c r="C40" s="21"/>
      <c r="D40" s="21"/>
      <c r="E40" s="21"/>
      <c r="F40" s="21">
        <f t="shared" si="0"/>
        <v>0</v>
      </c>
      <c r="G40" s="21">
        <f t="shared" si="1"/>
        <v>0</v>
      </c>
    </row>
    <row r="41" spans="1:7" ht="18" customHeight="1" x14ac:dyDescent="0.15">
      <c r="A41" s="9"/>
      <c r="B41" s="21"/>
      <c r="C41" s="21"/>
      <c r="D41" s="21"/>
      <c r="E41" s="21"/>
      <c r="F41" s="21">
        <f t="shared" si="0"/>
        <v>0</v>
      </c>
      <c r="G41" s="21">
        <f t="shared" si="1"/>
        <v>0</v>
      </c>
    </row>
    <row r="42" spans="1:7" ht="18" customHeight="1" x14ac:dyDescent="0.15">
      <c r="A42" s="3" t="s">
        <v>11</v>
      </c>
      <c r="B42" s="21">
        <f t="shared" ref="B42:G42" si="4">SUM(B6:B41)</f>
        <v>18691148352</v>
      </c>
      <c r="C42" s="21">
        <f t="shared" si="4"/>
        <v>600000</v>
      </c>
      <c r="D42" s="21">
        <f t="shared" si="4"/>
        <v>0</v>
      </c>
      <c r="E42" s="21">
        <f t="shared" si="4"/>
        <v>0</v>
      </c>
      <c r="F42" s="21">
        <f t="shared" si="4"/>
        <v>18691748352</v>
      </c>
      <c r="G42" s="21">
        <f t="shared" si="4"/>
        <v>18691748352</v>
      </c>
    </row>
  </sheetData>
  <phoneticPr fontId="7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workbookViewId="0"/>
  </sheetViews>
  <sheetFormatPr defaultColWidth="8.875" defaultRowHeight="11.25" x14ac:dyDescent="0.15"/>
  <cols>
    <col min="1" max="1" width="30.875" style="4" customWidth="1"/>
    <col min="2" max="6" width="19.875" style="4" customWidth="1"/>
    <col min="7" max="16384" width="8.875" style="4"/>
  </cols>
  <sheetData>
    <row r="1" spans="1:6" ht="21" x14ac:dyDescent="0.2">
      <c r="A1" s="8" t="s">
        <v>33</v>
      </c>
    </row>
    <row r="2" spans="1:6" ht="13.5" x14ac:dyDescent="0.15">
      <c r="A2" s="7" t="str">
        <f>投資及び出資金の明細!$A$2</f>
        <v>自治体名：茨城県笠間市</v>
      </c>
    </row>
    <row r="3" spans="1:6" ht="13.5" x14ac:dyDescent="0.15">
      <c r="A3" s="7" t="str">
        <f>投資及び出資金の明細!$A$3</f>
        <v>年度：令和4年度</v>
      </c>
    </row>
    <row r="4" spans="1:6" ht="13.5" x14ac:dyDescent="0.15">
      <c r="F4" s="6" t="s">
        <v>119</v>
      </c>
    </row>
    <row r="5" spans="1:6" ht="22.5" customHeight="1" x14ac:dyDescent="0.15">
      <c r="A5" s="30" t="s">
        <v>34</v>
      </c>
      <c r="B5" s="30" t="s">
        <v>35</v>
      </c>
      <c r="C5" s="30"/>
      <c r="D5" s="30" t="s">
        <v>36</v>
      </c>
      <c r="E5" s="30"/>
      <c r="F5" s="31" t="s">
        <v>37</v>
      </c>
    </row>
    <row r="6" spans="1:6" ht="22.5" customHeight="1" x14ac:dyDescent="0.15">
      <c r="A6" s="30"/>
      <c r="B6" s="1" t="s">
        <v>38</v>
      </c>
      <c r="C6" s="2" t="s">
        <v>39</v>
      </c>
      <c r="D6" s="1" t="s">
        <v>38</v>
      </c>
      <c r="E6" s="2" t="s">
        <v>39</v>
      </c>
      <c r="F6" s="30"/>
    </row>
    <row r="7" spans="1:6" ht="18" customHeight="1" x14ac:dyDescent="0.15">
      <c r="A7" s="9" t="s">
        <v>202</v>
      </c>
      <c r="B7" s="21"/>
      <c r="C7" s="21"/>
      <c r="D7" s="21"/>
      <c r="E7" s="21"/>
      <c r="F7" s="21">
        <f t="shared" ref="F7:F12" si="0">B7+D7</f>
        <v>0</v>
      </c>
    </row>
    <row r="8" spans="1:6" ht="18" customHeight="1" x14ac:dyDescent="0.15">
      <c r="A8" s="9" t="s">
        <v>203</v>
      </c>
      <c r="B8" s="21"/>
      <c r="C8" s="21"/>
      <c r="D8" s="21"/>
      <c r="E8" s="21"/>
      <c r="F8" s="21">
        <f t="shared" si="0"/>
        <v>0</v>
      </c>
    </row>
    <row r="9" spans="1:6" ht="18" customHeight="1" x14ac:dyDescent="0.15">
      <c r="A9" s="9" t="s">
        <v>201</v>
      </c>
      <c r="B9" s="21">
        <v>620000</v>
      </c>
      <c r="C9" s="21"/>
      <c r="D9" s="21"/>
      <c r="E9" s="21"/>
      <c r="F9" s="21">
        <f t="shared" si="0"/>
        <v>620000</v>
      </c>
    </row>
    <row r="10" spans="1:6" ht="18" customHeight="1" x14ac:dyDescent="0.15">
      <c r="A10" s="9" t="s">
        <v>204</v>
      </c>
      <c r="B10" s="21"/>
      <c r="C10" s="21"/>
      <c r="D10" s="21"/>
      <c r="E10" s="21"/>
      <c r="F10" s="21">
        <f t="shared" si="0"/>
        <v>0</v>
      </c>
    </row>
    <row r="11" spans="1:6" ht="18" customHeight="1" x14ac:dyDescent="0.15">
      <c r="A11" s="9" t="s">
        <v>205</v>
      </c>
      <c r="B11" s="21"/>
      <c r="C11" s="21"/>
      <c r="D11" s="21"/>
      <c r="E11" s="21"/>
      <c r="F11" s="21">
        <f t="shared" si="0"/>
        <v>0</v>
      </c>
    </row>
    <row r="12" spans="1:6" ht="18" customHeight="1" x14ac:dyDescent="0.15">
      <c r="A12" s="9" t="s">
        <v>206</v>
      </c>
      <c r="B12" s="21">
        <v>3265750</v>
      </c>
      <c r="C12" s="21"/>
      <c r="D12" s="21"/>
      <c r="E12" s="21"/>
      <c r="F12" s="21">
        <f t="shared" si="0"/>
        <v>3265750</v>
      </c>
    </row>
    <row r="13" spans="1:6" ht="18" customHeight="1" x14ac:dyDescent="0.15">
      <c r="A13" s="3" t="s">
        <v>11</v>
      </c>
      <c r="B13" s="21">
        <f>SUM(B7:B12)</f>
        <v>3885750</v>
      </c>
      <c r="C13" s="21">
        <f>SUM(C7:C12)</f>
        <v>0</v>
      </c>
      <c r="D13" s="21">
        <f>SUM(D7:D12)</f>
        <v>0</v>
      </c>
      <c r="E13" s="21">
        <f>SUM(E7:E12)</f>
        <v>0</v>
      </c>
      <c r="F13" s="21">
        <f>SUM(F7:F12)</f>
        <v>3885750</v>
      </c>
    </row>
  </sheetData>
  <mergeCells count="4">
    <mergeCell ref="A5:A6"/>
    <mergeCell ref="B5:C5"/>
    <mergeCell ref="D5:E5"/>
    <mergeCell ref="F5:F6"/>
  </mergeCells>
  <phoneticPr fontId="7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3"/>
  <sheetViews>
    <sheetView zoomScaleNormal="100" workbookViewId="0"/>
  </sheetViews>
  <sheetFormatPr defaultColWidth="8.875" defaultRowHeight="11.25" x14ac:dyDescent="0.15"/>
  <cols>
    <col min="1" max="1" width="30.875" style="4" customWidth="1"/>
    <col min="2" max="3" width="19.875" style="4" customWidth="1"/>
    <col min="4" max="9" width="8.875" style="4"/>
    <col min="10" max="10" width="20.5" style="4" customWidth="1"/>
    <col min="11" max="16384" width="8.875" style="4"/>
  </cols>
  <sheetData>
    <row r="1" spans="1:10" ht="21" x14ac:dyDescent="0.2">
      <c r="A1" s="8" t="s">
        <v>40</v>
      </c>
    </row>
    <row r="2" spans="1:10" ht="13.5" x14ac:dyDescent="0.15">
      <c r="A2" s="7" t="str">
        <f>投資及び出資金の明細!$A$2</f>
        <v>自治体名：茨城県笠間市</v>
      </c>
    </row>
    <row r="3" spans="1:10" ht="13.5" x14ac:dyDescent="0.15">
      <c r="A3" s="7" t="str">
        <f>投資及び出資金の明細!$A$3</f>
        <v>年度：令和4年度</v>
      </c>
    </row>
    <row r="4" spans="1:10" ht="13.5" x14ac:dyDescent="0.15">
      <c r="C4" s="6" t="s">
        <v>119</v>
      </c>
    </row>
    <row r="5" spans="1:10" ht="22.5" customHeight="1" x14ac:dyDescent="0.15">
      <c r="A5" s="1" t="s">
        <v>34</v>
      </c>
      <c r="B5" s="1" t="s">
        <v>38</v>
      </c>
      <c r="C5" s="1" t="s">
        <v>41</v>
      </c>
    </row>
    <row r="6" spans="1:10" ht="18" customHeight="1" x14ac:dyDescent="0.15">
      <c r="A6" s="9" t="s">
        <v>42</v>
      </c>
      <c r="B6" s="21"/>
      <c r="C6" s="21"/>
    </row>
    <row r="7" spans="1:10" ht="18" customHeight="1" x14ac:dyDescent="0.15">
      <c r="A7" s="9" t="s">
        <v>222</v>
      </c>
      <c r="B7" s="21">
        <v>8707492</v>
      </c>
      <c r="C7" s="21">
        <v>957202</v>
      </c>
    </row>
    <row r="8" spans="1:10" ht="18" customHeight="1" x14ac:dyDescent="0.15">
      <c r="A8" s="9" t="s">
        <v>223</v>
      </c>
      <c r="B8" s="21">
        <v>2371000</v>
      </c>
      <c r="C8" s="21">
        <v>260641</v>
      </c>
    </row>
    <row r="9" spans="1:10" ht="18" customHeight="1" thickBot="1" x14ac:dyDescent="0.2">
      <c r="A9" s="10" t="s">
        <v>43</v>
      </c>
      <c r="B9" s="24">
        <f>SUM(B7:B8)</f>
        <v>11078492</v>
      </c>
      <c r="C9" s="24">
        <f>SUM(C7:C8)</f>
        <v>1217843</v>
      </c>
    </row>
    <row r="10" spans="1:10" ht="18" customHeight="1" thickTop="1" x14ac:dyDescent="0.15">
      <c r="A10" s="9" t="s">
        <v>44</v>
      </c>
      <c r="B10" s="21"/>
      <c r="C10" s="21"/>
      <c r="J10" s="28"/>
    </row>
    <row r="11" spans="1:10" ht="18" customHeight="1" x14ac:dyDescent="0.15">
      <c r="A11" s="9" t="s">
        <v>215</v>
      </c>
      <c r="B11" s="21">
        <v>76285199</v>
      </c>
      <c r="C11" s="21">
        <v>8385919</v>
      </c>
    </row>
    <row r="12" spans="1:10" ht="18" customHeight="1" x14ac:dyDescent="0.15">
      <c r="A12" s="9" t="s">
        <v>216</v>
      </c>
      <c r="B12" s="21">
        <v>3185382</v>
      </c>
      <c r="C12" s="21">
        <v>350164</v>
      </c>
    </row>
    <row r="13" spans="1:10" ht="18" customHeight="1" x14ac:dyDescent="0.15">
      <c r="A13" s="9" t="s">
        <v>217</v>
      </c>
      <c r="B13" s="21">
        <v>191346202</v>
      </c>
      <c r="C13" s="21">
        <v>21034403</v>
      </c>
    </row>
    <row r="14" spans="1:10" ht="18" customHeight="1" x14ac:dyDescent="0.15">
      <c r="A14" s="9" t="s">
        <v>218</v>
      </c>
      <c r="B14" s="21">
        <v>11743818</v>
      </c>
      <c r="C14" s="21">
        <v>1290980</v>
      </c>
    </row>
    <row r="15" spans="1:10" ht="18" customHeight="1" x14ac:dyDescent="0.15">
      <c r="A15" s="9" t="s">
        <v>219</v>
      </c>
      <c r="B15" s="21">
        <v>106860</v>
      </c>
      <c r="C15" s="21">
        <v>11747</v>
      </c>
    </row>
    <row r="16" spans="1:10" ht="18" customHeight="1" x14ac:dyDescent="0.15">
      <c r="A16" s="9" t="s">
        <v>220</v>
      </c>
      <c r="B16" s="21">
        <v>229600</v>
      </c>
      <c r="C16" s="21">
        <v>25240</v>
      </c>
    </row>
    <row r="17" spans="1:3" ht="18" customHeight="1" x14ac:dyDescent="0.15">
      <c r="A17" s="9" t="s">
        <v>221</v>
      </c>
      <c r="B17" s="21">
        <v>8671924</v>
      </c>
      <c r="C17" s="21">
        <v>953292</v>
      </c>
    </row>
    <row r="18" spans="1:3" ht="18" customHeight="1" x14ac:dyDescent="0.15">
      <c r="A18" s="9" t="s">
        <v>224</v>
      </c>
      <c r="B18" s="21">
        <v>0</v>
      </c>
      <c r="C18" s="21">
        <v>0</v>
      </c>
    </row>
    <row r="19" spans="1:3" ht="18" customHeight="1" x14ac:dyDescent="0.15">
      <c r="A19" s="9" t="s">
        <v>225</v>
      </c>
      <c r="B19" s="21">
        <v>301532</v>
      </c>
      <c r="C19" s="21">
        <v>33147</v>
      </c>
    </row>
    <row r="20" spans="1:3" ht="18" customHeight="1" x14ac:dyDescent="0.15">
      <c r="A20" s="9" t="s">
        <v>226</v>
      </c>
      <c r="B20" s="21">
        <v>53206</v>
      </c>
      <c r="C20" s="21">
        <v>5849</v>
      </c>
    </row>
    <row r="21" spans="1:3" ht="18" customHeight="1" x14ac:dyDescent="0.15">
      <c r="A21" s="9" t="s">
        <v>227</v>
      </c>
      <c r="B21" s="21">
        <v>25700857</v>
      </c>
      <c r="C21" s="21">
        <v>2825257</v>
      </c>
    </row>
    <row r="22" spans="1:3" ht="18" customHeight="1" thickBot="1" x14ac:dyDescent="0.2">
      <c r="A22" s="10" t="s">
        <v>43</v>
      </c>
      <c r="B22" s="24">
        <f>SUM(B11:B21)</f>
        <v>317624580</v>
      </c>
      <c r="C22" s="24">
        <f>SUM(C11:C21)</f>
        <v>34915998</v>
      </c>
    </row>
    <row r="23" spans="1:3" ht="18" customHeight="1" thickTop="1" x14ac:dyDescent="0.15">
      <c r="A23" s="3" t="s">
        <v>11</v>
      </c>
      <c r="B23" s="21">
        <f>B9+B22</f>
        <v>328703072</v>
      </c>
      <c r="C23" s="21">
        <f>C9+C22</f>
        <v>36133841</v>
      </c>
    </row>
  </sheetData>
  <phoneticPr fontId="7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3"/>
  <sheetViews>
    <sheetView zoomScaleNormal="100" workbookViewId="0"/>
  </sheetViews>
  <sheetFormatPr defaultColWidth="8.875" defaultRowHeight="11.25" x14ac:dyDescent="0.15"/>
  <cols>
    <col min="1" max="1" width="30.875" style="4" customWidth="1"/>
    <col min="2" max="3" width="19.875" style="4" customWidth="1"/>
    <col min="4" max="12" width="8.875" style="4"/>
    <col min="13" max="13" width="10.125" style="4" bestFit="1" customWidth="1"/>
    <col min="14" max="16384" width="8.875" style="4"/>
  </cols>
  <sheetData>
    <row r="1" spans="1:13" ht="21" x14ac:dyDescent="0.2">
      <c r="A1" s="8" t="s">
        <v>45</v>
      </c>
    </row>
    <row r="2" spans="1:13" ht="13.5" x14ac:dyDescent="0.15">
      <c r="A2" s="7" t="str">
        <f>投資及び出資金の明細!$A$2</f>
        <v>自治体名：茨城県笠間市</v>
      </c>
    </row>
    <row r="3" spans="1:13" ht="13.5" x14ac:dyDescent="0.15">
      <c r="A3" s="7" t="str">
        <f>投資及び出資金の明細!$A$3</f>
        <v>年度：令和4年度</v>
      </c>
    </row>
    <row r="4" spans="1:13" ht="13.5" x14ac:dyDescent="0.15">
      <c r="C4" s="6" t="s">
        <v>119</v>
      </c>
    </row>
    <row r="5" spans="1:13" ht="22.5" customHeight="1" x14ac:dyDescent="0.15">
      <c r="A5" s="1" t="s">
        <v>34</v>
      </c>
      <c r="B5" s="1" t="s">
        <v>38</v>
      </c>
      <c r="C5" s="1" t="s">
        <v>41</v>
      </c>
    </row>
    <row r="6" spans="1:13" ht="18" customHeight="1" x14ac:dyDescent="0.15">
      <c r="A6" s="9" t="s">
        <v>42</v>
      </c>
      <c r="B6" s="21"/>
      <c r="C6" s="21"/>
    </row>
    <row r="7" spans="1:13" ht="18" customHeight="1" x14ac:dyDescent="0.15">
      <c r="A7" s="9" t="s">
        <v>222</v>
      </c>
      <c r="B7" s="21">
        <v>0</v>
      </c>
      <c r="C7" s="21"/>
    </row>
    <row r="8" spans="1:13" ht="18" customHeight="1" x14ac:dyDescent="0.15">
      <c r="A8" s="9" t="s">
        <v>223</v>
      </c>
      <c r="B8" s="21">
        <v>0</v>
      </c>
      <c r="C8" s="21"/>
    </row>
    <row r="9" spans="1:13" ht="18" customHeight="1" thickBot="1" x14ac:dyDescent="0.2">
      <c r="A9" s="10" t="s">
        <v>43</v>
      </c>
      <c r="B9" s="24">
        <f>SUM(B7:B8)</f>
        <v>0</v>
      </c>
      <c r="C9" s="24">
        <f>SUM(C7:C8)</f>
        <v>0</v>
      </c>
    </row>
    <row r="10" spans="1:13" ht="18" customHeight="1" thickTop="1" x14ac:dyDescent="0.15">
      <c r="A10" s="9" t="s">
        <v>44</v>
      </c>
      <c r="B10" s="21"/>
      <c r="C10" s="21"/>
      <c r="M10" s="27"/>
    </row>
    <row r="11" spans="1:13" ht="18" customHeight="1" x14ac:dyDescent="0.15">
      <c r="A11" s="9" t="s">
        <v>215</v>
      </c>
      <c r="B11" s="21">
        <v>46377046</v>
      </c>
      <c r="C11" s="21">
        <v>5098160</v>
      </c>
    </row>
    <row r="12" spans="1:13" ht="18" customHeight="1" x14ac:dyDescent="0.15">
      <c r="A12" s="9" t="s">
        <v>216</v>
      </c>
      <c r="B12" s="21">
        <v>2470800</v>
      </c>
      <c r="C12" s="21">
        <v>271611</v>
      </c>
    </row>
    <row r="13" spans="1:13" ht="18" customHeight="1" x14ac:dyDescent="0.15">
      <c r="A13" s="9" t="s">
        <v>217</v>
      </c>
      <c r="B13" s="21">
        <v>64763071</v>
      </c>
      <c r="C13" s="21">
        <v>7119309</v>
      </c>
    </row>
    <row r="14" spans="1:13" ht="18" customHeight="1" x14ac:dyDescent="0.15">
      <c r="A14" s="9" t="s">
        <v>218</v>
      </c>
      <c r="B14" s="21">
        <v>6426720</v>
      </c>
      <c r="C14" s="21">
        <v>706480</v>
      </c>
    </row>
    <row r="15" spans="1:13" ht="18" customHeight="1" x14ac:dyDescent="0.15">
      <c r="A15" s="9" t="s">
        <v>219</v>
      </c>
      <c r="B15" s="21">
        <v>639700</v>
      </c>
      <c r="C15" s="21">
        <v>70321</v>
      </c>
    </row>
    <row r="16" spans="1:13" ht="18" customHeight="1" x14ac:dyDescent="0.15">
      <c r="A16" s="9" t="s">
        <v>220</v>
      </c>
      <c r="B16" s="21">
        <v>0</v>
      </c>
      <c r="C16" s="21">
        <v>0</v>
      </c>
    </row>
    <row r="17" spans="1:3" ht="18" customHeight="1" x14ac:dyDescent="0.15">
      <c r="A17" s="9" t="s">
        <v>221</v>
      </c>
      <c r="B17" s="21">
        <v>837830</v>
      </c>
      <c r="C17" s="21">
        <v>92101</v>
      </c>
    </row>
    <row r="18" spans="1:3" ht="18" customHeight="1" x14ac:dyDescent="0.15">
      <c r="A18" s="9" t="s">
        <v>224</v>
      </c>
      <c r="B18" s="21">
        <v>0</v>
      </c>
      <c r="C18" s="21">
        <v>0</v>
      </c>
    </row>
    <row r="19" spans="1:3" ht="18" customHeight="1" x14ac:dyDescent="0.15">
      <c r="A19" s="9" t="s">
        <v>225</v>
      </c>
      <c r="B19" s="21">
        <v>218290</v>
      </c>
      <c r="C19" s="21">
        <v>23996</v>
      </c>
    </row>
    <row r="20" spans="1:3" ht="18" customHeight="1" x14ac:dyDescent="0.15">
      <c r="A20" s="9" t="s">
        <v>226</v>
      </c>
      <c r="B20" s="21">
        <v>0</v>
      </c>
      <c r="C20" s="21">
        <v>0</v>
      </c>
    </row>
    <row r="21" spans="1:3" ht="18" customHeight="1" x14ac:dyDescent="0.15">
      <c r="A21" s="9" t="s">
        <v>227</v>
      </c>
      <c r="B21" s="21">
        <v>5717111</v>
      </c>
      <c r="C21" s="21">
        <v>628474</v>
      </c>
    </row>
    <row r="22" spans="1:3" ht="18" customHeight="1" thickBot="1" x14ac:dyDescent="0.2">
      <c r="A22" s="10" t="s">
        <v>43</v>
      </c>
      <c r="B22" s="24">
        <f>SUM(B11:B21)</f>
        <v>127450568</v>
      </c>
      <c r="C22" s="24">
        <f>SUM(C11:C21)</f>
        <v>14010452</v>
      </c>
    </row>
    <row r="23" spans="1:3" ht="18" customHeight="1" thickTop="1" x14ac:dyDescent="0.15">
      <c r="A23" s="3" t="s">
        <v>11</v>
      </c>
      <c r="B23" s="21">
        <f>B9+B22</f>
        <v>127450568</v>
      </c>
      <c r="C23" s="21">
        <f>C9+C22</f>
        <v>14010452</v>
      </c>
    </row>
  </sheetData>
  <phoneticPr fontId="7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9"/>
  <sheetViews>
    <sheetView zoomScaleNormal="100" workbookViewId="0"/>
  </sheetViews>
  <sheetFormatPr defaultColWidth="8.875" defaultRowHeight="11.25" x14ac:dyDescent="0.15"/>
  <cols>
    <col min="1" max="1" width="20.875" style="4" customWidth="1"/>
    <col min="2" max="2" width="14.875" style="4" customWidth="1"/>
    <col min="3" max="3" width="16.875" style="4" customWidth="1"/>
    <col min="4" max="11" width="14.875" style="4" customWidth="1"/>
    <col min="12" max="16384" width="8.875" style="4"/>
  </cols>
  <sheetData>
    <row r="1" spans="1:11" ht="21" x14ac:dyDescent="0.2">
      <c r="A1" s="8" t="s">
        <v>46</v>
      </c>
    </row>
    <row r="2" spans="1:11" ht="13.5" x14ac:dyDescent="0.15">
      <c r="A2" s="7" t="str">
        <f>投資及び出資金の明細!$A$2</f>
        <v>自治体名：茨城県笠間市</v>
      </c>
    </row>
    <row r="3" spans="1:11" ht="13.5" x14ac:dyDescent="0.15">
      <c r="A3" s="7" t="str">
        <f>投資及び出資金の明細!$A$3</f>
        <v>年度：令和4年度</v>
      </c>
    </row>
    <row r="4" spans="1:11" ht="13.5" x14ac:dyDescent="0.15">
      <c r="K4" s="6" t="s">
        <v>119</v>
      </c>
    </row>
    <row r="5" spans="1:11" ht="22.5" customHeight="1" x14ac:dyDescent="0.15">
      <c r="A5" s="30" t="s">
        <v>27</v>
      </c>
      <c r="B5" s="32" t="s">
        <v>47</v>
      </c>
      <c r="C5" s="16"/>
      <c r="D5" s="30" t="s">
        <v>48</v>
      </c>
      <c r="E5" s="31" t="s">
        <v>49</v>
      </c>
      <c r="F5" s="30" t="s">
        <v>50</v>
      </c>
      <c r="G5" s="31" t="s">
        <v>51</v>
      </c>
      <c r="H5" s="32" t="s">
        <v>52</v>
      </c>
      <c r="I5" s="15"/>
      <c r="J5" s="13"/>
      <c r="K5" s="30" t="s">
        <v>31</v>
      </c>
    </row>
    <row r="6" spans="1:11" ht="22.5" customHeight="1" x14ac:dyDescent="0.15">
      <c r="A6" s="30"/>
      <c r="B6" s="30"/>
      <c r="C6" s="11" t="s">
        <v>53</v>
      </c>
      <c r="D6" s="30"/>
      <c r="E6" s="30"/>
      <c r="F6" s="30"/>
      <c r="G6" s="30"/>
      <c r="H6" s="30"/>
      <c r="I6" s="1" t="s">
        <v>54</v>
      </c>
      <c r="J6" s="1" t="s">
        <v>55</v>
      </c>
      <c r="K6" s="30"/>
    </row>
    <row r="7" spans="1:11" ht="18" customHeight="1" x14ac:dyDescent="0.15">
      <c r="A7" s="5" t="s">
        <v>56</v>
      </c>
      <c r="B7" s="21"/>
      <c r="C7" s="23"/>
      <c r="D7" s="21"/>
      <c r="E7" s="21"/>
      <c r="F7" s="21"/>
      <c r="G7" s="21"/>
      <c r="H7" s="21"/>
      <c r="I7" s="21"/>
      <c r="J7" s="21"/>
      <c r="K7" s="21"/>
    </row>
    <row r="8" spans="1:11" ht="18" customHeight="1" x14ac:dyDescent="0.15">
      <c r="A8" s="5" t="s">
        <v>57</v>
      </c>
      <c r="B8" s="21">
        <v>107059324</v>
      </c>
      <c r="C8" s="23">
        <v>14445870</v>
      </c>
      <c r="D8" s="21">
        <v>107059324</v>
      </c>
      <c r="E8" s="21"/>
      <c r="F8" s="21"/>
      <c r="G8" s="21"/>
      <c r="H8" s="21">
        <f>SUM(I8:J8)</f>
        <v>0</v>
      </c>
      <c r="I8" s="21">
        <v>0</v>
      </c>
      <c r="J8" s="21">
        <v>0</v>
      </c>
      <c r="K8" s="21"/>
    </row>
    <row r="9" spans="1:11" ht="18" customHeight="1" x14ac:dyDescent="0.15">
      <c r="A9" s="5" t="s">
        <v>58</v>
      </c>
      <c r="B9" s="21">
        <v>67020234</v>
      </c>
      <c r="C9" s="23">
        <v>9021445</v>
      </c>
      <c r="D9" s="21">
        <v>67020234</v>
      </c>
      <c r="E9" s="21"/>
      <c r="F9" s="21"/>
      <c r="G9" s="21"/>
      <c r="H9" s="21">
        <f t="shared" ref="H9:H18" si="0">SUM(I9:J9)</f>
        <v>0</v>
      </c>
      <c r="I9" s="21">
        <v>0</v>
      </c>
      <c r="J9" s="21">
        <v>0</v>
      </c>
      <c r="K9" s="21"/>
    </row>
    <row r="10" spans="1:11" ht="18" customHeight="1" x14ac:dyDescent="0.15">
      <c r="A10" s="5" t="s">
        <v>59</v>
      </c>
      <c r="B10" s="21">
        <v>42302118</v>
      </c>
      <c r="C10" s="23">
        <v>8508586</v>
      </c>
      <c r="D10" s="21">
        <v>42302118</v>
      </c>
      <c r="E10" s="21"/>
      <c r="F10" s="21"/>
      <c r="G10" s="21"/>
      <c r="H10" s="21">
        <f t="shared" si="0"/>
        <v>0</v>
      </c>
      <c r="I10" s="21">
        <v>0</v>
      </c>
      <c r="J10" s="21">
        <v>0</v>
      </c>
      <c r="K10" s="21"/>
    </row>
    <row r="11" spans="1:11" ht="18" customHeight="1" x14ac:dyDescent="0.15">
      <c r="A11" s="5" t="s">
        <v>60</v>
      </c>
      <c r="B11" s="21">
        <v>550480150</v>
      </c>
      <c r="C11" s="23">
        <v>179081724</v>
      </c>
      <c r="D11" s="21">
        <v>524160150</v>
      </c>
      <c r="E11" s="21"/>
      <c r="F11" s="21">
        <v>26320000</v>
      </c>
      <c r="G11" s="21"/>
      <c r="H11" s="21">
        <f t="shared" si="0"/>
        <v>0</v>
      </c>
      <c r="I11" s="21">
        <v>0</v>
      </c>
      <c r="J11" s="21">
        <v>0</v>
      </c>
      <c r="K11" s="21"/>
    </row>
    <row r="12" spans="1:11" ht="18" customHeight="1" x14ac:dyDescent="0.15">
      <c r="A12" s="5" t="s">
        <v>61</v>
      </c>
      <c r="B12" s="21">
        <v>14472895651</v>
      </c>
      <c r="C12" s="23">
        <v>1909949872</v>
      </c>
      <c r="D12" s="21">
        <v>32069433</v>
      </c>
      <c r="E12" s="21">
        <v>5616619548</v>
      </c>
      <c r="F12" s="21">
        <v>7958558000</v>
      </c>
      <c r="G12" s="21">
        <v>413648670</v>
      </c>
      <c r="H12" s="21">
        <f t="shared" si="0"/>
        <v>0</v>
      </c>
      <c r="I12" s="21">
        <v>0</v>
      </c>
      <c r="J12" s="21">
        <v>0</v>
      </c>
      <c r="K12" s="21">
        <v>452000000</v>
      </c>
    </row>
    <row r="13" spans="1:11" ht="18" customHeight="1" x14ac:dyDescent="0.15">
      <c r="A13" s="5" t="s">
        <v>62</v>
      </c>
      <c r="B13" s="21">
        <v>507879846</v>
      </c>
      <c r="C13" s="23">
        <v>54771155</v>
      </c>
      <c r="D13" s="21">
        <v>387499812</v>
      </c>
      <c r="E13" s="21">
        <v>120380034</v>
      </c>
      <c r="F13" s="21"/>
      <c r="G13" s="21"/>
      <c r="H13" s="21">
        <f t="shared" si="0"/>
        <v>0</v>
      </c>
      <c r="I13" s="21">
        <v>0</v>
      </c>
      <c r="J13" s="21">
        <v>0</v>
      </c>
      <c r="K13" s="21"/>
    </row>
    <row r="14" spans="1:11" ht="18" customHeight="1" x14ac:dyDescent="0.15">
      <c r="A14" s="5" t="s">
        <v>63</v>
      </c>
      <c r="B14" s="21"/>
      <c r="C14" s="23"/>
      <c r="D14" s="21"/>
      <c r="E14" s="21"/>
      <c r="F14" s="21"/>
      <c r="G14" s="21"/>
      <c r="H14" s="21"/>
      <c r="I14" s="21"/>
      <c r="J14" s="21"/>
      <c r="K14" s="21"/>
    </row>
    <row r="15" spans="1:11" ht="18" customHeight="1" x14ac:dyDescent="0.15">
      <c r="A15" s="5" t="s">
        <v>64</v>
      </c>
      <c r="B15" s="21">
        <v>14184491291</v>
      </c>
      <c r="C15" s="23">
        <v>1292406127</v>
      </c>
      <c r="D15" s="21">
        <v>11637502302</v>
      </c>
      <c r="E15" s="21">
        <v>2539641100</v>
      </c>
      <c r="F15" s="21">
        <v>7347889</v>
      </c>
      <c r="G15" s="21"/>
      <c r="H15" s="21">
        <f t="shared" si="0"/>
        <v>0</v>
      </c>
      <c r="I15" s="21">
        <v>0</v>
      </c>
      <c r="J15" s="21">
        <v>0</v>
      </c>
      <c r="K15" s="21">
        <v>0</v>
      </c>
    </row>
    <row r="16" spans="1:11" ht="18" customHeight="1" x14ac:dyDescent="0.15">
      <c r="A16" s="5" t="s">
        <v>65</v>
      </c>
      <c r="B16" s="21">
        <v>54482559</v>
      </c>
      <c r="C16" s="23">
        <v>23421262</v>
      </c>
      <c r="D16" s="21">
        <v>54482559</v>
      </c>
      <c r="E16" s="21"/>
      <c r="F16" s="21"/>
      <c r="G16" s="21"/>
      <c r="H16" s="21">
        <f t="shared" si="0"/>
        <v>0</v>
      </c>
      <c r="I16" s="21">
        <v>0</v>
      </c>
      <c r="J16" s="21">
        <v>0</v>
      </c>
      <c r="K16" s="21">
        <v>0</v>
      </c>
    </row>
    <row r="17" spans="1:11" ht="18" customHeight="1" x14ac:dyDescent="0.15">
      <c r="A17" s="5" t="s">
        <v>66</v>
      </c>
      <c r="B17" s="21">
        <v>0</v>
      </c>
      <c r="C17" s="23">
        <v>0</v>
      </c>
      <c r="D17" s="21"/>
      <c r="E17" s="21"/>
      <c r="F17" s="21"/>
      <c r="G17" s="21"/>
      <c r="H17" s="21">
        <f t="shared" si="0"/>
        <v>0</v>
      </c>
      <c r="I17" s="21">
        <v>0</v>
      </c>
      <c r="J17" s="21">
        <v>0</v>
      </c>
      <c r="K17" s="21">
        <v>0</v>
      </c>
    </row>
    <row r="18" spans="1:11" ht="18" customHeight="1" x14ac:dyDescent="0.15">
      <c r="A18" s="5" t="s">
        <v>62</v>
      </c>
      <c r="B18" s="21">
        <v>374681846</v>
      </c>
      <c r="C18" s="23">
        <v>79129862</v>
      </c>
      <c r="D18" s="21">
        <v>261005018</v>
      </c>
      <c r="E18" s="21">
        <v>113276828</v>
      </c>
      <c r="F18" s="21"/>
      <c r="G18" s="21"/>
      <c r="H18" s="21">
        <f t="shared" si="0"/>
        <v>0</v>
      </c>
      <c r="I18" s="21">
        <v>0</v>
      </c>
      <c r="J18" s="21">
        <v>0</v>
      </c>
      <c r="K18" s="21">
        <v>400000</v>
      </c>
    </row>
    <row r="19" spans="1:11" ht="18" customHeight="1" x14ac:dyDescent="0.15">
      <c r="A19" s="3" t="s">
        <v>67</v>
      </c>
      <c r="B19" s="21">
        <f>SUM(B7:B18)</f>
        <v>30361293019</v>
      </c>
      <c r="C19" s="23">
        <f>SUM(C7:C18)</f>
        <v>3570735903</v>
      </c>
      <c r="D19" s="21">
        <f>SUM(D7:D18)</f>
        <v>13113100950</v>
      </c>
      <c r="E19" s="21">
        <f>SUM(E7:E18)</f>
        <v>8389917510</v>
      </c>
      <c r="F19" s="21">
        <f t="shared" ref="F19:K19" si="1">SUM(F7:F18)</f>
        <v>7992225889</v>
      </c>
      <c r="G19" s="21">
        <f t="shared" si="1"/>
        <v>413648670</v>
      </c>
      <c r="H19" s="21">
        <f t="shared" si="1"/>
        <v>0</v>
      </c>
      <c r="I19" s="21">
        <f t="shared" si="1"/>
        <v>0</v>
      </c>
      <c r="J19" s="21">
        <f t="shared" si="1"/>
        <v>0</v>
      </c>
      <c r="K19" s="21">
        <f t="shared" si="1"/>
        <v>452400000</v>
      </c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7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"/>
  <sheetViews>
    <sheetView workbookViewId="0"/>
  </sheetViews>
  <sheetFormatPr defaultColWidth="8.875" defaultRowHeight="11.25" x14ac:dyDescent="0.15"/>
  <cols>
    <col min="1" max="1" width="22.875" style="4" customWidth="1"/>
    <col min="2" max="9" width="12.875" style="4" customWidth="1"/>
    <col min="10" max="16384" width="8.875" style="4"/>
  </cols>
  <sheetData>
    <row r="1" spans="1:9" ht="21" x14ac:dyDescent="0.2">
      <c r="A1" s="8" t="s">
        <v>68</v>
      </c>
    </row>
    <row r="2" spans="1:9" ht="13.5" x14ac:dyDescent="0.15">
      <c r="A2" s="7" t="str">
        <f>投資及び出資金の明細!$A$2</f>
        <v>自治体名：茨城県笠間市</v>
      </c>
    </row>
    <row r="3" spans="1:9" ht="13.5" x14ac:dyDescent="0.15">
      <c r="A3" s="7" t="str">
        <f>投資及び出資金の明細!$A$3</f>
        <v>年度：令和4年度</v>
      </c>
    </row>
    <row r="4" spans="1:9" ht="13.5" x14ac:dyDescent="0.15">
      <c r="I4" s="6" t="s">
        <v>119</v>
      </c>
    </row>
    <row r="5" spans="1:9" ht="37.5" customHeight="1" x14ac:dyDescent="0.15">
      <c r="A5" s="11" t="s">
        <v>47</v>
      </c>
      <c r="B5" s="1" t="s">
        <v>69</v>
      </c>
      <c r="C5" s="2" t="s">
        <v>70</v>
      </c>
      <c r="D5" s="2" t="s">
        <v>71</v>
      </c>
      <c r="E5" s="2" t="s">
        <v>72</v>
      </c>
      <c r="F5" s="2" t="s">
        <v>73</v>
      </c>
      <c r="G5" s="2" t="s">
        <v>74</v>
      </c>
      <c r="H5" s="1" t="s">
        <v>75</v>
      </c>
      <c r="I5" s="2" t="s">
        <v>76</v>
      </c>
    </row>
    <row r="6" spans="1:9" ht="18" customHeight="1" x14ac:dyDescent="0.15">
      <c r="A6" s="23">
        <f>'地方債等（借入先別）の明細'!$B$19</f>
        <v>30361293019</v>
      </c>
      <c r="B6" s="21">
        <v>29624835800</v>
      </c>
      <c r="C6" s="21">
        <v>438441942</v>
      </c>
      <c r="D6" s="21">
        <v>249445400</v>
      </c>
      <c r="E6" s="21">
        <v>15974746</v>
      </c>
      <c r="F6" s="21">
        <v>13613077</v>
      </c>
      <c r="G6" s="21">
        <v>5312296</v>
      </c>
      <c r="H6" s="21">
        <v>13669758</v>
      </c>
      <c r="I6" s="20"/>
    </row>
  </sheetData>
  <phoneticPr fontId="7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875" defaultRowHeight="11.25" x14ac:dyDescent="0.15"/>
  <cols>
    <col min="1" max="1" width="22.875" style="4" customWidth="1"/>
    <col min="2" max="10" width="12.875" style="4" customWidth="1"/>
    <col min="11" max="16384" width="8.875" style="4"/>
  </cols>
  <sheetData>
    <row r="1" spans="1:10" ht="21" x14ac:dyDescent="0.2">
      <c r="A1" s="8" t="s">
        <v>77</v>
      </c>
    </row>
    <row r="2" spans="1:10" ht="13.5" x14ac:dyDescent="0.15">
      <c r="A2" s="7" t="str">
        <f>投資及び出資金の明細!$A$2</f>
        <v>自治体名：茨城県笠間市</v>
      </c>
    </row>
    <row r="3" spans="1:10" ht="13.5" x14ac:dyDescent="0.15">
      <c r="A3" s="7" t="str">
        <f>投資及び出資金の明細!$A$3</f>
        <v>年度：令和4年度</v>
      </c>
    </row>
    <row r="4" spans="1:10" ht="13.5" x14ac:dyDescent="0.15">
      <c r="J4" s="6" t="s">
        <v>119</v>
      </c>
    </row>
    <row r="5" spans="1:10" ht="22.5" customHeight="1" x14ac:dyDescent="0.15">
      <c r="A5" s="11" t="s">
        <v>47</v>
      </c>
      <c r="B5" s="1" t="s">
        <v>78</v>
      </c>
      <c r="C5" s="2" t="s">
        <v>79</v>
      </c>
      <c r="D5" s="2" t="s">
        <v>80</v>
      </c>
      <c r="E5" s="2" t="s">
        <v>81</v>
      </c>
      <c r="F5" s="2" t="s">
        <v>82</v>
      </c>
      <c r="G5" s="2" t="s">
        <v>83</v>
      </c>
      <c r="H5" s="2" t="s">
        <v>84</v>
      </c>
      <c r="I5" s="2" t="s">
        <v>85</v>
      </c>
      <c r="J5" s="1" t="s">
        <v>86</v>
      </c>
    </row>
    <row r="6" spans="1:10" ht="18" customHeight="1" x14ac:dyDescent="0.15">
      <c r="A6" s="23">
        <f>'地方債等（借入先別）の明細'!$B$19</f>
        <v>30361293019</v>
      </c>
      <c r="B6" s="21">
        <f>'地方債等（借入先別）の明細'!$C$19</f>
        <v>3570735903</v>
      </c>
      <c r="C6" s="21">
        <v>3213342198</v>
      </c>
      <c r="D6" s="21">
        <v>2902040421</v>
      </c>
      <c r="E6" s="21">
        <v>2776395842</v>
      </c>
      <c r="F6" s="21">
        <v>2600173673</v>
      </c>
      <c r="G6" s="21">
        <v>10158497918</v>
      </c>
      <c r="H6" s="21">
        <v>4367350002</v>
      </c>
      <c r="I6" s="21">
        <v>772757062</v>
      </c>
      <c r="J6" s="21">
        <v>0</v>
      </c>
    </row>
  </sheetData>
  <phoneticPr fontId="7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6"/>
  <sheetViews>
    <sheetView workbookViewId="0"/>
  </sheetViews>
  <sheetFormatPr defaultColWidth="8.875" defaultRowHeight="11.25" x14ac:dyDescent="0.15"/>
  <cols>
    <col min="1" max="1" width="22.875" style="4" customWidth="1"/>
    <col min="2" max="2" width="112.875" style="4" customWidth="1"/>
    <col min="3" max="16384" width="8.875" style="4"/>
  </cols>
  <sheetData>
    <row r="1" spans="1:2" ht="21" x14ac:dyDescent="0.2">
      <c r="A1" s="8" t="s">
        <v>87</v>
      </c>
    </row>
    <row r="2" spans="1:2" ht="13.5" x14ac:dyDescent="0.15">
      <c r="A2" s="7" t="str">
        <f>投資及び出資金の明細!$A$2</f>
        <v>自治体名：茨城県笠間市</v>
      </c>
    </row>
    <row r="3" spans="1:2" ht="13.5" x14ac:dyDescent="0.15">
      <c r="A3" s="7" t="str">
        <f>投資及び出資金の明細!$A$3</f>
        <v>年度：令和4年度</v>
      </c>
    </row>
    <row r="4" spans="1:2" ht="13.5" x14ac:dyDescent="0.15">
      <c r="B4" s="6" t="s">
        <v>119</v>
      </c>
    </row>
    <row r="5" spans="1:2" ht="22.5" customHeight="1" x14ac:dyDescent="0.15">
      <c r="A5" s="14" t="s">
        <v>88</v>
      </c>
      <c r="B5" s="1" t="s">
        <v>89</v>
      </c>
    </row>
    <row r="6" spans="1:2" ht="18" customHeight="1" x14ac:dyDescent="0.15">
      <c r="A6" s="23">
        <v>0</v>
      </c>
      <c r="B6" s="9"/>
    </row>
  </sheetData>
  <phoneticPr fontId="7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</vt:i4>
      </vt:variant>
    </vt:vector>
  </HeadingPairs>
  <TitlesOfParts>
    <vt:vector size="17" baseType="lpstr"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X33Y06_13</vt:lpstr>
      <vt:lpstr>X33Y08_13</vt:lpstr>
      <vt:lpstr>X35Y08_13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勅使河原裕貴</dc:creator>
  <cp:lastModifiedBy>青山学寛</cp:lastModifiedBy>
  <dcterms:created xsi:type="dcterms:W3CDTF">2023-12-01T00:59:49Z</dcterms:created>
  <dcterms:modified xsi:type="dcterms:W3CDTF">2023-12-21T10:44:41Z</dcterms:modified>
</cp:coreProperties>
</file>